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mc:AlternateContent xmlns:mc="http://schemas.openxmlformats.org/markup-compatibility/2006">
    <mc:Choice Requires="x15">
      <x15ac:absPath xmlns:x15ac="http://schemas.microsoft.com/office/spreadsheetml/2010/11/ac" url="C:\Users\MattWagner\WisdomTree Investments, Inc\Research-US - Files\S Drive\IndexDevelopment\ManagedFutures_Rebalance\Attribution\"/>
    </mc:Choice>
  </mc:AlternateContent>
  <xr:revisionPtr revIDLastSave="0" documentId="13_ncr:1_{7A0BDCB7-0FB2-483D-92BE-C05F1723855E}" xr6:coauthVersionLast="46" xr6:coauthVersionMax="46" xr10:uidLastSave="{00000000-0000-0000-0000-000000000000}"/>
  <bookViews>
    <workbookView xWindow="-90" yWindow="-90" windowWidth="19380" windowHeight="9765" tabRatio="773" xr2:uid="{00000000-000D-0000-FFFF-FFFF00000000}"/>
  </bookViews>
  <sheets>
    <sheet name="Important Information" sheetId="7" r:id="rId1"/>
    <sheet name="Monthly Data" sheetId="1" r:id="rId2"/>
    <sheet name="Feb 2021" sheetId="5" r:id="rId3"/>
    <sheet name="Q1 2021" sheetId="4" r:id="rId4"/>
    <sheet name="YTD 2021" sheetId="10" r:id="rId5"/>
    <sheet name="Trailing 6-Month" sheetId="9" r:id="rId6"/>
    <sheet name="Since 20160430" sheetId="6" r:id="rId7"/>
    <sheet name="Chart Data" sheetId="3" state="hidden" r:id="rId8"/>
  </sheets>
  <definedNames>
    <definedName name="_xlnm._FilterDatabase" localSheetId="1" hidden="1">'Monthly Data'!$BC$35:$BE$83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H35" i="1" l="1"/>
  <c r="BH63" i="1" s="1"/>
  <c r="BH30" i="1"/>
  <c r="BH29" i="1"/>
  <c r="BH28" i="1"/>
  <c r="BH27" i="1"/>
  <c r="BH26" i="1"/>
  <c r="BH25" i="1"/>
  <c r="BH24" i="1"/>
  <c r="BH23" i="1"/>
  <c r="BH22" i="1"/>
  <c r="BH21" i="1"/>
  <c r="BH20" i="1"/>
  <c r="BH19" i="1"/>
  <c r="BH18" i="1"/>
  <c r="BH17" i="1"/>
  <c r="BH16" i="1"/>
  <c r="BH15" i="1"/>
  <c r="BH14" i="1"/>
  <c r="BH13" i="1"/>
  <c r="BH12" i="1"/>
  <c r="BH11" i="1"/>
  <c r="BH10" i="1"/>
  <c r="BH9" i="1"/>
  <c r="BH8" i="1"/>
  <c r="BH7" i="1"/>
  <c r="BG28" i="1"/>
  <c r="BF27" i="1"/>
  <c r="BE26" i="1"/>
  <c r="BD25" i="1"/>
  <c r="BB23" i="1"/>
  <c r="BG20" i="1"/>
  <c r="BF19" i="1"/>
  <c r="BE18" i="1"/>
  <c r="BD17" i="1"/>
  <c r="BB15" i="1"/>
  <c r="BG12" i="1"/>
  <c r="BF11" i="1"/>
  <c r="BE10" i="1"/>
  <c r="BD9" i="1"/>
  <c r="BC8" i="1"/>
  <c r="BB7" i="1"/>
  <c r="BG30" i="1"/>
  <c r="BG29" i="1"/>
  <c r="BG27" i="1"/>
  <c r="BG26" i="1"/>
  <c r="BG25" i="1"/>
  <c r="BG24" i="1"/>
  <c r="BG23" i="1"/>
  <c r="BG22" i="1"/>
  <c r="BG21" i="1"/>
  <c r="BG19" i="1"/>
  <c r="BG18" i="1"/>
  <c r="BG17" i="1"/>
  <c r="BG16" i="1"/>
  <c r="BG15" i="1"/>
  <c r="BG14" i="1"/>
  <c r="BG13" i="1"/>
  <c r="BG11" i="1"/>
  <c r="BG10" i="1"/>
  <c r="BG9" i="1"/>
  <c r="BG8" i="1"/>
  <c r="BG7" i="1"/>
  <c r="BF30" i="1"/>
  <c r="BF29" i="1"/>
  <c r="BF28" i="1"/>
  <c r="BF26" i="1"/>
  <c r="BF25" i="1"/>
  <c r="BF24" i="1"/>
  <c r="BF23" i="1"/>
  <c r="BF22" i="1"/>
  <c r="BF21" i="1"/>
  <c r="BF20" i="1"/>
  <c r="BF18" i="1"/>
  <c r="BF17" i="1"/>
  <c r="BF16" i="1"/>
  <c r="BF15" i="1"/>
  <c r="BF14" i="1"/>
  <c r="BF13" i="1"/>
  <c r="BF12" i="1"/>
  <c r="BF10" i="1"/>
  <c r="BF9" i="1"/>
  <c r="BF8" i="1"/>
  <c r="BF7" i="1"/>
  <c r="BE30" i="1"/>
  <c r="BE29" i="1"/>
  <c r="BE28" i="1"/>
  <c r="BE27" i="1"/>
  <c r="BE25" i="1"/>
  <c r="BE24" i="1"/>
  <c r="BE23" i="1"/>
  <c r="BE22" i="1"/>
  <c r="BE21" i="1"/>
  <c r="BE20" i="1"/>
  <c r="BE19" i="1"/>
  <c r="BE17" i="1"/>
  <c r="BE16" i="1"/>
  <c r="BE15" i="1"/>
  <c r="BE14" i="1"/>
  <c r="BE13" i="1"/>
  <c r="BE12" i="1"/>
  <c r="BE11" i="1"/>
  <c r="BE9" i="1"/>
  <c r="BE8" i="1"/>
  <c r="BE7" i="1"/>
  <c r="BD30" i="1"/>
  <c r="BD29" i="1"/>
  <c r="BD28" i="1"/>
  <c r="BD27" i="1"/>
  <c r="BD26" i="1"/>
  <c r="BD24" i="1"/>
  <c r="BD23" i="1"/>
  <c r="BD22" i="1"/>
  <c r="BD21" i="1"/>
  <c r="BD20" i="1"/>
  <c r="BD19" i="1"/>
  <c r="BD18" i="1"/>
  <c r="BD16" i="1"/>
  <c r="BD15" i="1"/>
  <c r="BD14" i="1"/>
  <c r="BD13" i="1"/>
  <c r="BD12" i="1"/>
  <c r="BD11" i="1"/>
  <c r="BD10" i="1"/>
  <c r="BD8" i="1"/>
  <c r="BD7" i="1"/>
  <c r="BC35" i="1"/>
  <c r="BC63" i="1" s="1"/>
  <c r="BC30" i="1"/>
  <c r="BC29" i="1"/>
  <c r="BC28" i="1"/>
  <c r="BC27" i="1"/>
  <c r="BC26" i="1"/>
  <c r="BC25" i="1"/>
  <c r="BC24" i="1"/>
  <c r="BC23" i="1"/>
  <c r="BC22" i="1"/>
  <c r="BC21" i="1"/>
  <c r="BC20" i="1"/>
  <c r="BC19" i="1"/>
  <c r="BC18" i="1"/>
  <c r="BC17" i="1"/>
  <c r="BC16" i="1"/>
  <c r="BC15" i="1"/>
  <c r="BC14" i="1"/>
  <c r="BC13" i="1"/>
  <c r="BC12" i="1"/>
  <c r="BC11" i="1"/>
  <c r="BC10" i="1"/>
  <c r="BC9" i="1"/>
  <c r="BC7" i="1"/>
  <c r="BB35" i="1"/>
  <c r="BB63" i="1" s="1"/>
  <c r="BB30" i="1"/>
  <c r="BB29" i="1"/>
  <c r="BB28" i="1"/>
  <c r="BB27" i="1"/>
  <c r="BB26" i="1"/>
  <c r="BB25" i="1"/>
  <c r="BB24" i="1"/>
  <c r="BB22" i="1"/>
  <c r="BB21" i="1"/>
  <c r="BB20" i="1"/>
  <c r="BB19" i="1"/>
  <c r="BB18" i="1"/>
  <c r="BB17" i="1"/>
  <c r="BB16" i="1"/>
  <c r="BB14" i="1"/>
  <c r="BB13" i="1"/>
  <c r="BB12" i="1"/>
  <c r="BB11" i="1"/>
  <c r="BB10" i="1"/>
  <c r="BB9" i="1"/>
  <c r="BB8" i="1"/>
  <c r="BA35" i="1"/>
  <c r="BA63" i="1" s="1"/>
  <c r="BA30" i="1"/>
  <c r="BA29" i="1"/>
  <c r="BA28" i="1"/>
  <c r="BA27" i="1"/>
  <c r="BA26" i="1"/>
  <c r="BA25" i="1"/>
  <c r="BA24" i="1"/>
  <c r="BA23" i="1"/>
  <c r="BA22" i="1"/>
  <c r="BA21" i="1"/>
  <c r="BA20" i="1"/>
  <c r="BA19" i="1"/>
  <c r="BA18" i="1"/>
  <c r="BA17" i="1"/>
  <c r="BA16" i="1"/>
  <c r="BA15" i="1"/>
  <c r="BA14" i="1"/>
  <c r="BA13" i="1"/>
  <c r="BA12" i="1"/>
  <c r="BA11" i="1"/>
  <c r="BA10" i="1"/>
  <c r="BA9" i="1"/>
  <c r="BA8" i="1"/>
  <c r="BA7" i="1"/>
  <c r="BA31" i="1" s="1"/>
  <c r="AZ30" i="1"/>
  <c r="AZ29" i="1"/>
  <c r="AZ28" i="1"/>
  <c r="AZ27" i="1"/>
  <c r="AZ26" i="1"/>
  <c r="AZ25" i="1"/>
  <c r="AZ24" i="1"/>
  <c r="AZ23" i="1"/>
  <c r="AZ22" i="1"/>
  <c r="AZ21" i="1"/>
  <c r="AZ20" i="1"/>
  <c r="AZ19" i="1"/>
  <c r="AZ18" i="1"/>
  <c r="AZ17" i="1"/>
  <c r="AZ16" i="1"/>
  <c r="AZ15" i="1"/>
  <c r="AZ14" i="1"/>
  <c r="AZ13" i="1"/>
  <c r="AZ12" i="1"/>
  <c r="AZ11" i="1"/>
  <c r="AZ10" i="1"/>
  <c r="AZ9" i="1"/>
  <c r="AZ8" i="1"/>
  <c r="AZ7" i="1"/>
  <c r="AZ31" i="1" s="1"/>
  <c r="AY30" i="1"/>
  <c r="AY29" i="1"/>
  <c r="AY28" i="1"/>
  <c r="AY27" i="1"/>
  <c r="AY26" i="1"/>
  <c r="AY25" i="1"/>
  <c r="AY24" i="1"/>
  <c r="AY23" i="1"/>
  <c r="AY22" i="1"/>
  <c r="AY21" i="1"/>
  <c r="AY20" i="1"/>
  <c r="AY19" i="1"/>
  <c r="AY18" i="1"/>
  <c r="AY17" i="1"/>
  <c r="AY16" i="1"/>
  <c r="AY15" i="1"/>
  <c r="AY14" i="1"/>
  <c r="AY13" i="1"/>
  <c r="AY12" i="1"/>
  <c r="AY11" i="1"/>
  <c r="AY10" i="1"/>
  <c r="AY9" i="1"/>
  <c r="AY8" i="1"/>
  <c r="AY7" i="1"/>
  <c r="AY31" i="1" s="1"/>
  <c r="BH31" i="1" l="1"/>
  <c r="BF31" i="1"/>
  <c r="BD31" i="1"/>
  <c r="BE31" i="1"/>
  <c r="BG31" i="1"/>
  <c r="BB31" i="1"/>
  <c r="BC31" i="1"/>
  <c r="BD35" i="1"/>
  <c r="BD63" i="1" s="1"/>
  <c r="AX30" i="1"/>
  <c r="AX29" i="1"/>
  <c r="AX28" i="1"/>
  <c r="AX27" i="1"/>
  <c r="AX26" i="1"/>
  <c r="AX25" i="1"/>
  <c r="AX24" i="1"/>
  <c r="AX23" i="1"/>
  <c r="AX22" i="1"/>
  <c r="AX21" i="1"/>
  <c r="AX20" i="1"/>
  <c r="AX19" i="1"/>
  <c r="AX18" i="1"/>
  <c r="AX17" i="1"/>
  <c r="AX16" i="1"/>
  <c r="AX15" i="1"/>
  <c r="AX14" i="1"/>
  <c r="AX13" i="1"/>
  <c r="AX12" i="1"/>
  <c r="AX11" i="1"/>
  <c r="AX10" i="1"/>
  <c r="AX9" i="1"/>
  <c r="AX8" i="1"/>
  <c r="AX7" i="1"/>
  <c r="AX31" i="1" s="1"/>
  <c r="AW30" i="1"/>
  <c r="AW29" i="1"/>
  <c r="AW28" i="1"/>
  <c r="AW27" i="1"/>
  <c r="AW26" i="1"/>
  <c r="AW25" i="1"/>
  <c r="AW24" i="1"/>
  <c r="AW23" i="1"/>
  <c r="AW22" i="1"/>
  <c r="AW21" i="1"/>
  <c r="AW20" i="1"/>
  <c r="AW19" i="1"/>
  <c r="AW18" i="1"/>
  <c r="AW17" i="1"/>
  <c r="AW16" i="1"/>
  <c r="AW15" i="1"/>
  <c r="AW14" i="1"/>
  <c r="AW13" i="1"/>
  <c r="AW12" i="1"/>
  <c r="AW11" i="1"/>
  <c r="AW10" i="1"/>
  <c r="AW9" i="1"/>
  <c r="AW8" i="1"/>
  <c r="AW7" i="1"/>
  <c r="BE35" i="1" l="1"/>
  <c r="BE63" i="1" s="1"/>
  <c r="AW31" i="1"/>
  <c r="AV30" i="1"/>
  <c r="AV29" i="1"/>
  <c r="AV28" i="1"/>
  <c r="AV27" i="1"/>
  <c r="AV26" i="1"/>
  <c r="AV25" i="1"/>
  <c r="AV24" i="1"/>
  <c r="AV23" i="1"/>
  <c r="AV22" i="1"/>
  <c r="AV21" i="1"/>
  <c r="AV20" i="1"/>
  <c r="AV19" i="1"/>
  <c r="AV18" i="1"/>
  <c r="AV17" i="1"/>
  <c r="AV16" i="1"/>
  <c r="AV15" i="1"/>
  <c r="AV14" i="1"/>
  <c r="AV13" i="1"/>
  <c r="AV12" i="1"/>
  <c r="AV11" i="1"/>
  <c r="AV10" i="1"/>
  <c r="AV9" i="1"/>
  <c r="AV8" i="1"/>
  <c r="AV7" i="1"/>
  <c r="AV31" i="1" s="1"/>
  <c r="BG35" i="1" l="1"/>
  <c r="BG63" i="1" s="1"/>
  <c r="BF35" i="1"/>
  <c r="BF63" i="1" s="1"/>
  <c r="AU30" i="1"/>
  <c r="AU29" i="1"/>
  <c r="AU28" i="1"/>
  <c r="AU27" i="1"/>
  <c r="AU26" i="1"/>
  <c r="AU25" i="1"/>
  <c r="AU24" i="1"/>
  <c r="AU23" i="1"/>
  <c r="AU22" i="1"/>
  <c r="AU21" i="1"/>
  <c r="AU20" i="1"/>
  <c r="AU19" i="1"/>
  <c r="AU18" i="1"/>
  <c r="AU17" i="1"/>
  <c r="AU16" i="1"/>
  <c r="AU15" i="1"/>
  <c r="AU14" i="1"/>
  <c r="AU13" i="1"/>
  <c r="AU12" i="1"/>
  <c r="AU11" i="1"/>
  <c r="AU10" i="1"/>
  <c r="AU9" i="1"/>
  <c r="AU8" i="1"/>
  <c r="AU7" i="1"/>
  <c r="AU31" i="1" s="1"/>
  <c r="AT30" i="1" l="1"/>
  <c r="AT29" i="1"/>
  <c r="AT28" i="1"/>
  <c r="AT27" i="1"/>
  <c r="AT26" i="1"/>
  <c r="AT25" i="1"/>
  <c r="AT24" i="1"/>
  <c r="AT23" i="1"/>
  <c r="AT22" i="1"/>
  <c r="AT21" i="1"/>
  <c r="AT20" i="1"/>
  <c r="AT19" i="1"/>
  <c r="AT18" i="1"/>
  <c r="AT17" i="1"/>
  <c r="AT16" i="1"/>
  <c r="AT15" i="1"/>
  <c r="AT14" i="1"/>
  <c r="AT13" i="1"/>
  <c r="AT12" i="1"/>
  <c r="AT11" i="1"/>
  <c r="AT10" i="1"/>
  <c r="AT9" i="1"/>
  <c r="AT8" i="1"/>
  <c r="AT7" i="1"/>
  <c r="AS30" i="1"/>
  <c r="AS29" i="1"/>
  <c r="AS28" i="1"/>
  <c r="AS27" i="1"/>
  <c r="AS26" i="1"/>
  <c r="AS25" i="1"/>
  <c r="AS24" i="1"/>
  <c r="AS23" i="1"/>
  <c r="AS22" i="1"/>
  <c r="AS21" i="1"/>
  <c r="AS20" i="1"/>
  <c r="AS19" i="1"/>
  <c r="AS18" i="1"/>
  <c r="AS17" i="1"/>
  <c r="AS16" i="1"/>
  <c r="AS15" i="1"/>
  <c r="AS14" i="1"/>
  <c r="AS13" i="1"/>
  <c r="AS12" i="1"/>
  <c r="AS11" i="1"/>
  <c r="AS10" i="1"/>
  <c r="AS9" i="1"/>
  <c r="AS8" i="1"/>
  <c r="AS7" i="1"/>
  <c r="AS31" i="1" l="1"/>
  <c r="AT31" i="1"/>
  <c r="AR30" i="1"/>
  <c r="AR29" i="1"/>
  <c r="AR28" i="1"/>
  <c r="AR27" i="1"/>
  <c r="AR26" i="1"/>
  <c r="AR25" i="1"/>
  <c r="AR24" i="1"/>
  <c r="AR23" i="1"/>
  <c r="AR22" i="1"/>
  <c r="AR21" i="1"/>
  <c r="AR20" i="1"/>
  <c r="AR19" i="1"/>
  <c r="AR18" i="1"/>
  <c r="AR17" i="1"/>
  <c r="AR16" i="1"/>
  <c r="AR15" i="1"/>
  <c r="AR14" i="1"/>
  <c r="AR13" i="1"/>
  <c r="AR12" i="1"/>
  <c r="AR11" i="1"/>
  <c r="AR10" i="1"/>
  <c r="AR9" i="1"/>
  <c r="AR8" i="1"/>
  <c r="AR7" i="1"/>
  <c r="AR31" i="1" l="1"/>
  <c r="AQ30" i="1"/>
  <c r="AQ29" i="1"/>
  <c r="AQ28" i="1"/>
  <c r="AQ27" i="1"/>
  <c r="AQ26" i="1"/>
  <c r="AQ25" i="1"/>
  <c r="AQ24" i="1"/>
  <c r="AQ23" i="1"/>
  <c r="AQ22" i="1"/>
  <c r="AQ21" i="1"/>
  <c r="AQ20" i="1"/>
  <c r="AQ19" i="1"/>
  <c r="AQ18" i="1"/>
  <c r="AQ17" i="1"/>
  <c r="AQ16" i="1"/>
  <c r="AQ15" i="1"/>
  <c r="AQ14" i="1"/>
  <c r="AQ13" i="1"/>
  <c r="AQ12" i="1"/>
  <c r="AQ11" i="1"/>
  <c r="AQ10" i="1"/>
  <c r="AQ9" i="1"/>
  <c r="AQ8" i="1"/>
  <c r="AQ7" i="1"/>
  <c r="AQ31" i="1" l="1"/>
  <c r="AP30" i="1"/>
  <c r="AP29" i="1"/>
  <c r="AP28" i="1"/>
  <c r="AP27" i="1"/>
  <c r="AP26" i="1"/>
  <c r="AP25" i="1"/>
  <c r="AP24" i="1"/>
  <c r="AP23" i="1"/>
  <c r="AP22" i="1"/>
  <c r="AP21" i="1"/>
  <c r="AP20" i="1"/>
  <c r="AP19" i="1"/>
  <c r="AP18" i="1"/>
  <c r="AP17" i="1"/>
  <c r="AP16" i="1"/>
  <c r="AP15" i="1"/>
  <c r="AP14" i="1"/>
  <c r="AP13" i="1"/>
  <c r="AP12" i="1"/>
  <c r="AP11" i="1"/>
  <c r="AP10" i="1"/>
  <c r="AP9" i="1"/>
  <c r="AP8" i="1"/>
  <c r="AP7" i="1"/>
  <c r="AP31" i="1" l="1"/>
  <c r="AO30" i="1"/>
  <c r="AO29" i="1"/>
  <c r="AO28" i="1"/>
  <c r="AO27" i="1"/>
  <c r="AO26" i="1"/>
  <c r="AO25" i="1"/>
  <c r="AO24" i="1"/>
  <c r="AO23" i="1"/>
  <c r="AO22" i="1"/>
  <c r="AO21" i="1"/>
  <c r="AO20" i="1"/>
  <c r="AO19" i="1"/>
  <c r="AO18" i="1"/>
  <c r="AO17" i="1"/>
  <c r="AO16" i="1"/>
  <c r="AO15" i="1"/>
  <c r="AO14" i="1"/>
  <c r="AO13" i="1"/>
  <c r="AO12" i="1"/>
  <c r="AO11" i="1"/>
  <c r="AO10" i="1"/>
  <c r="AO9" i="1"/>
  <c r="AO8" i="1"/>
  <c r="AO7" i="1"/>
  <c r="AO31" i="1" l="1"/>
  <c r="AN30" i="1"/>
  <c r="AN29" i="1"/>
  <c r="AN28" i="1"/>
  <c r="AN27" i="1"/>
  <c r="AN26" i="1"/>
  <c r="AN25" i="1"/>
  <c r="AN24" i="1"/>
  <c r="AN23" i="1"/>
  <c r="AN22" i="1"/>
  <c r="AN21" i="1"/>
  <c r="AN20" i="1"/>
  <c r="AN19" i="1"/>
  <c r="AN18" i="1"/>
  <c r="AN17" i="1"/>
  <c r="AN16" i="1"/>
  <c r="AN15" i="1"/>
  <c r="AN14" i="1"/>
  <c r="AN13" i="1"/>
  <c r="AN12" i="1"/>
  <c r="AN11" i="1"/>
  <c r="AN10" i="1"/>
  <c r="AN9" i="1"/>
  <c r="AN8" i="1"/>
  <c r="AN7" i="1"/>
  <c r="AN31" i="1" l="1"/>
  <c r="AM30" i="1"/>
  <c r="AM29" i="1"/>
  <c r="AM28" i="1"/>
  <c r="AM27" i="1"/>
  <c r="AM26" i="1"/>
  <c r="AM25" i="1"/>
  <c r="AM24" i="1"/>
  <c r="AM23" i="1"/>
  <c r="AM22" i="1"/>
  <c r="AM21" i="1"/>
  <c r="AM20" i="1"/>
  <c r="AM19" i="1"/>
  <c r="AM18" i="1"/>
  <c r="AM17" i="1"/>
  <c r="AM16" i="1"/>
  <c r="AM15" i="1"/>
  <c r="AM14" i="1"/>
  <c r="AM13" i="1"/>
  <c r="AM12" i="1"/>
  <c r="AM11" i="1"/>
  <c r="AM10" i="1"/>
  <c r="AM9" i="1"/>
  <c r="AM8" i="1"/>
  <c r="AM7" i="1"/>
  <c r="AM31" i="1" l="1"/>
  <c r="AL30" i="1"/>
  <c r="AL29" i="1"/>
  <c r="AL28" i="1"/>
  <c r="AL27" i="1"/>
  <c r="AL26" i="1"/>
  <c r="AL25" i="1"/>
  <c r="AL24" i="1"/>
  <c r="AL23" i="1"/>
  <c r="AL22" i="1"/>
  <c r="AL21" i="1"/>
  <c r="AL20" i="1"/>
  <c r="AL19" i="1"/>
  <c r="AL18" i="1"/>
  <c r="AL17" i="1"/>
  <c r="AL16" i="1"/>
  <c r="AL15" i="1"/>
  <c r="AL14" i="1"/>
  <c r="AL13" i="1"/>
  <c r="AL12" i="1"/>
  <c r="AL11" i="1"/>
  <c r="AL10" i="1"/>
  <c r="AL9" i="1"/>
  <c r="AL8" i="1"/>
  <c r="AL7" i="1"/>
  <c r="AL31" i="1" l="1"/>
  <c r="AK30" i="1"/>
  <c r="AK29" i="1"/>
  <c r="AK28" i="1"/>
  <c r="AK27" i="1"/>
  <c r="AK26" i="1"/>
  <c r="AK25" i="1"/>
  <c r="AK24" i="1"/>
  <c r="AK23" i="1"/>
  <c r="AK22" i="1"/>
  <c r="AK21" i="1"/>
  <c r="AK20" i="1"/>
  <c r="AK19" i="1"/>
  <c r="AK18" i="1"/>
  <c r="AK17" i="1"/>
  <c r="AK16" i="1"/>
  <c r="AK15" i="1"/>
  <c r="AK14" i="1"/>
  <c r="AK13" i="1"/>
  <c r="AK12" i="1"/>
  <c r="AK11" i="1"/>
  <c r="AK10" i="1"/>
  <c r="AK9" i="1"/>
  <c r="AK8" i="1"/>
  <c r="AK7" i="1"/>
  <c r="AK31" i="1" l="1"/>
  <c r="AJ30" i="1"/>
  <c r="AJ29" i="1"/>
  <c r="AJ28" i="1"/>
  <c r="AJ27" i="1"/>
  <c r="AJ26" i="1"/>
  <c r="AJ25" i="1"/>
  <c r="AJ24" i="1"/>
  <c r="AJ23" i="1"/>
  <c r="AJ22" i="1"/>
  <c r="AJ21" i="1"/>
  <c r="AJ20" i="1"/>
  <c r="AJ19" i="1"/>
  <c r="AJ18" i="1"/>
  <c r="AJ17" i="1"/>
  <c r="AJ16" i="1"/>
  <c r="AJ15" i="1"/>
  <c r="AJ14" i="1"/>
  <c r="AJ13" i="1"/>
  <c r="AJ12" i="1"/>
  <c r="AJ11" i="1"/>
  <c r="AJ10" i="1"/>
  <c r="AJ9" i="1"/>
  <c r="AJ8" i="1"/>
  <c r="AJ7" i="1"/>
  <c r="AJ31" i="1" l="1"/>
  <c r="AI30" i="1"/>
  <c r="AI29" i="1"/>
  <c r="AI28" i="1"/>
  <c r="AI27" i="1"/>
  <c r="AI26" i="1"/>
  <c r="AI25" i="1"/>
  <c r="AI24" i="1"/>
  <c r="AI23" i="1"/>
  <c r="AI22" i="1"/>
  <c r="AI21" i="1"/>
  <c r="AI20" i="1"/>
  <c r="AI19" i="1"/>
  <c r="AI18" i="1"/>
  <c r="AI17" i="1"/>
  <c r="AI16" i="1"/>
  <c r="AI15" i="1"/>
  <c r="AI14" i="1"/>
  <c r="AI13" i="1"/>
  <c r="AI12" i="1"/>
  <c r="AI11" i="1"/>
  <c r="AI10" i="1"/>
  <c r="AI9" i="1"/>
  <c r="AI8" i="1"/>
  <c r="AI7" i="1"/>
  <c r="AI31" i="1" l="1"/>
  <c r="AH30" i="1"/>
  <c r="AH29" i="1"/>
  <c r="AH28" i="1"/>
  <c r="AH27" i="1"/>
  <c r="AH26" i="1"/>
  <c r="AH25" i="1"/>
  <c r="AH24" i="1"/>
  <c r="AH23" i="1"/>
  <c r="AH22" i="1"/>
  <c r="AH21" i="1"/>
  <c r="AH20" i="1"/>
  <c r="AH19" i="1"/>
  <c r="AH18" i="1"/>
  <c r="AH17" i="1"/>
  <c r="AH16" i="1"/>
  <c r="AH15" i="1"/>
  <c r="AH14" i="1"/>
  <c r="AH13" i="1"/>
  <c r="AH12" i="1"/>
  <c r="AH11" i="1"/>
  <c r="AH10" i="1"/>
  <c r="AH9" i="1"/>
  <c r="AH8" i="1"/>
  <c r="AH7" i="1"/>
  <c r="AH31" i="1" l="1"/>
  <c r="O36" i="3" a="1"/>
  <c r="O36" i="3" s="1"/>
  <c r="O35" i="3"/>
  <c r="N35" i="3"/>
  <c r="O34" i="3"/>
  <c r="N34" i="3"/>
  <c r="O33" i="3"/>
  <c r="N33" i="3"/>
  <c r="O32" i="3"/>
  <c r="N32" i="3"/>
  <c r="O31" i="3"/>
  <c r="N31" i="3"/>
  <c r="N26" i="3"/>
  <c r="AG30" i="1"/>
  <c r="AG29" i="1"/>
  <c r="AG28" i="1"/>
  <c r="AG27" i="1"/>
  <c r="AG26" i="1"/>
  <c r="AG25" i="1"/>
  <c r="AG24" i="1"/>
  <c r="AG23" i="1"/>
  <c r="AG22" i="1"/>
  <c r="AG21" i="1"/>
  <c r="AG20" i="1"/>
  <c r="AG19" i="1"/>
  <c r="AG18" i="1"/>
  <c r="AG17" i="1"/>
  <c r="AG16" i="1"/>
  <c r="AG15" i="1"/>
  <c r="AG14" i="1"/>
  <c r="AG13" i="1"/>
  <c r="AG12" i="1"/>
  <c r="AG11" i="1"/>
  <c r="AG10" i="1"/>
  <c r="AG9" i="1"/>
  <c r="AG8" i="1"/>
  <c r="AG7" i="1"/>
  <c r="AG31" i="1" l="1"/>
  <c r="N36" i="3"/>
  <c r="A1" i="3"/>
  <c r="E1" i="3" s="1"/>
  <c r="AF30" i="1"/>
  <c r="AF29" i="1"/>
  <c r="AF28" i="1"/>
  <c r="AF27" i="1"/>
  <c r="AF26" i="1"/>
  <c r="AF25" i="1"/>
  <c r="AF24" i="1"/>
  <c r="AF23" i="1"/>
  <c r="AF22" i="1"/>
  <c r="AF21" i="1"/>
  <c r="AF20" i="1"/>
  <c r="AF19" i="1"/>
  <c r="AF18" i="1"/>
  <c r="AF17" i="1"/>
  <c r="AF16" i="1"/>
  <c r="AF15" i="1"/>
  <c r="AF14" i="1"/>
  <c r="AF13" i="1"/>
  <c r="AF12" i="1"/>
  <c r="AF11" i="1"/>
  <c r="AF10" i="1"/>
  <c r="AF9" i="1"/>
  <c r="AF8" i="1"/>
  <c r="AF7" i="1"/>
  <c r="L39" i="3" l="1"/>
  <c r="L28" i="3"/>
  <c r="AF31" i="1"/>
  <c r="Q1" i="3"/>
  <c r="AE30" i="1"/>
  <c r="AE29" i="1"/>
  <c r="AE28" i="1"/>
  <c r="AE27" i="1"/>
  <c r="AE26" i="1"/>
  <c r="AE25" i="1"/>
  <c r="AE24" i="1"/>
  <c r="AE23" i="1"/>
  <c r="AE22" i="1"/>
  <c r="AE21" i="1"/>
  <c r="AE20" i="1"/>
  <c r="AE19" i="1"/>
  <c r="AE18" i="1"/>
  <c r="AE17" i="1"/>
  <c r="AE16" i="1"/>
  <c r="AE15" i="1"/>
  <c r="AE14" i="1"/>
  <c r="AE13" i="1"/>
  <c r="AE12" i="1"/>
  <c r="AE11" i="1"/>
  <c r="AE10" i="1"/>
  <c r="AE9" i="1"/>
  <c r="AE8" i="1"/>
  <c r="AE7" i="1"/>
  <c r="AE31" i="1" l="1"/>
  <c r="C26" i="3"/>
  <c r="AD30" i="1"/>
  <c r="AD29" i="1"/>
  <c r="AD28" i="1"/>
  <c r="AD27" i="1"/>
  <c r="AD26" i="1"/>
  <c r="AD25" i="1"/>
  <c r="AD24" i="1"/>
  <c r="AD23" i="1"/>
  <c r="AD22" i="1"/>
  <c r="AD21" i="1"/>
  <c r="AD20" i="1"/>
  <c r="AD19" i="1"/>
  <c r="AD18" i="1"/>
  <c r="AD17" i="1"/>
  <c r="AD16" i="1"/>
  <c r="AD15" i="1"/>
  <c r="AD14" i="1"/>
  <c r="AD13" i="1"/>
  <c r="AD12" i="1"/>
  <c r="AD11" i="1"/>
  <c r="AD10" i="1"/>
  <c r="AD9" i="1"/>
  <c r="AD8" i="1"/>
  <c r="AD7" i="1"/>
  <c r="AD31" i="1" l="1"/>
  <c r="AB7" i="1"/>
  <c r="AC7" i="1"/>
  <c r="AB8" i="1"/>
  <c r="AC8" i="1"/>
  <c r="AB9" i="1"/>
  <c r="AC9" i="1"/>
  <c r="AB10" i="1"/>
  <c r="AC10" i="1"/>
  <c r="AB11" i="1"/>
  <c r="AC11" i="1"/>
  <c r="AB12" i="1"/>
  <c r="AC12" i="1"/>
  <c r="AB13" i="1"/>
  <c r="AC13" i="1"/>
  <c r="AB14" i="1"/>
  <c r="AC14" i="1"/>
  <c r="AB15" i="1"/>
  <c r="AC15" i="1"/>
  <c r="AB16" i="1"/>
  <c r="AC16" i="1"/>
  <c r="AB17" i="1"/>
  <c r="AC17" i="1"/>
  <c r="AB18" i="1"/>
  <c r="AC18" i="1"/>
  <c r="AB19" i="1"/>
  <c r="AC19" i="1"/>
  <c r="AB20" i="1"/>
  <c r="AC20" i="1"/>
  <c r="AB21" i="1"/>
  <c r="AC21" i="1"/>
  <c r="AB22" i="1"/>
  <c r="AC22" i="1"/>
  <c r="AB23" i="1"/>
  <c r="AC23" i="1"/>
  <c r="AB24" i="1"/>
  <c r="AC24" i="1"/>
  <c r="AB25" i="1"/>
  <c r="AC25" i="1"/>
  <c r="AB26" i="1"/>
  <c r="AC26" i="1"/>
  <c r="AB27" i="1"/>
  <c r="AC27" i="1"/>
  <c r="AB28" i="1"/>
  <c r="AC28" i="1"/>
  <c r="AB29" i="1"/>
  <c r="AC29" i="1"/>
  <c r="AB30" i="1"/>
  <c r="AC30" i="1"/>
  <c r="AB31" i="1" l="1"/>
  <c r="AC31" i="1"/>
  <c r="AA30" i="1"/>
  <c r="AA29" i="1"/>
  <c r="AA28" i="1"/>
  <c r="AA27" i="1"/>
  <c r="AA26" i="1"/>
  <c r="AA25" i="1"/>
  <c r="AA24" i="1"/>
  <c r="AA23" i="1"/>
  <c r="AA22" i="1"/>
  <c r="AA21" i="1"/>
  <c r="AA20" i="1"/>
  <c r="AA19" i="1"/>
  <c r="AA18" i="1"/>
  <c r="AA17" i="1"/>
  <c r="AA16" i="1"/>
  <c r="AA15" i="1"/>
  <c r="AA14" i="1"/>
  <c r="AA13" i="1"/>
  <c r="AA12" i="1"/>
  <c r="AA11" i="1"/>
  <c r="AA10" i="1"/>
  <c r="AA9" i="1"/>
  <c r="AA8" i="1"/>
  <c r="AA7" i="1"/>
  <c r="AA31" i="1" l="1"/>
  <c r="Y33" i="3"/>
  <c r="Z30" i="1"/>
  <c r="Z29" i="1"/>
  <c r="Z28" i="1"/>
  <c r="Z27" i="1"/>
  <c r="Z26" i="1"/>
  <c r="Z25" i="1"/>
  <c r="Z24" i="1"/>
  <c r="Z23" i="1"/>
  <c r="Z22" i="1"/>
  <c r="Z21" i="1"/>
  <c r="Z20" i="1"/>
  <c r="Z19" i="1"/>
  <c r="Z18" i="1"/>
  <c r="Z17" i="1"/>
  <c r="Z16" i="1"/>
  <c r="Z15" i="1"/>
  <c r="Z14" i="1"/>
  <c r="Z13" i="1"/>
  <c r="Z12" i="1"/>
  <c r="Z11" i="1"/>
  <c r="Z10" i="1"/>
  <c r="Z9" i="1"/>
  <c r="Z8" i="1"/>
  <c r="Z7" i="1"/>
  <c r="Z31" i="1" l="1"/>
  <c r="Y30" i="1"/>
  <c r="Y29" i="1"/>
  <c r="Y28" i="1"/>
  <c r="Y27" i="1"/>
  <c r="Y26" i="1"/>
  <c r="Y25" i="1"/>
  <c r="Y24" i="1"/>
  <c r="Y23" i="1"/>
  <c r="Y22" i="1"/>
  <c r="Y21" i="1"/>
  <c r="Y20" i="1"/>
  <c r="Y19" i="1"/>
  <c r="Y18" i="1"/>
  <c r="Y17" i="1"/>
  <c r="Y16" i="1"/>
  <c r="Y15" i="1"/>
  <c r="Y14" i="1"/>
  <c r="Y13" i="1"/>
  <c r="Y12" i="1"/>
  <c r="Y11" i="1"/>
  <c r="Y10" i="1"/>
  <c r="Y9" i="1"/>
  <c r="Y8" i="1"/>
  <c r="Y7" i="1"/>
  <c r="Y31" i="1" l="1"/>
  <c r="X30" i="1"/>
  <c r="X29" i="1"/>
  <c r="X28" i="1"/>
  <c r="X27" i="1"/>
  <c r="X26" i="1"/>
  <c r="X25" i="1"/>
  <c r="X24" i="1"/>
  <c r="X23" i="1"/>
  <c r="X22" i="1"/>
  <c r="X21" i="1"/>
  <c r="X20" i="1"/>
  <c r="X19" i="1"/>
  <c r="X18" i="1"/>
  <c r="X17" i="1"/>
  <c r="X16" i="1"/>
  <c r="X15" i="1"/>
  <c r="X14" i="1"/>
  <c r="X13" i="1"/>
  <c r="X12" i="1"/>
  <c r="X11" i="1"/>
  <c r="X10" i="1"/>
  <c r="X9" i="1"/>
  <c r="X8" i="1"/>
  <c r="X7" i="1"/>
  <c r="X31" i="1" l="1"/>
  <c r="W30" i="1"/>
  <c r="W29" i="1"/>
  <c r="W28" i="1"/>
  <c r="W27" i="1"/>
  <c r="W26" i="1"/>
  <c r="W25" i="1"/>
  <c r="W24" i="1"/>
  <c r="W23" i="1"/>
  <c r="W22" i="1"/>
  <c r="W21" i="1"/>
  <c r="W20" i="1"/>
  <c r="W19" i="1"/>
  <c r="W18" i="1"/>
  <c r="W17" i="1"/>
  <c r="W16" i="1"/>
  <c r="W15" i="1"/>
  <c r="W14" i="1"/>
  <c r="W13" i="1"/>
  <c r="W12" i="1"/>
  <c r="W11" i="1"/>
  <c r="W10" i="1"/>
  <c r="W9" i="1"/>
  <c r="W8" i="1"/>
  <c r="W7" i="1"/>
  <c r="W31" i="1" l="1"/>
  <c r="U7" i="1"/>
  <c r="V7" i="1"/>
  <c r="U8" i="1"/>
  <c r="V8" i="1"/>
  <c r="U9" i="1"/>
  <c r="V9" i="1"/>
  <c r="U10" i="1"/>
  <c r="V10" i="1"/>
  <c r="U11" i="1"/>
  <c r="V11" i="1"/>
  <c r="U12" i="1"/>
  <c r="V12" i="1"/>
  <c r="U13" i="1"/>
  <c r="V13" i="1"/>
  <c r="U14" i="1"/>
  <c r="V14" i="1"/>
  <c r="U15" i="1"/>
  <c r="V15" i="1"/>
  <c r="U16" i="1"/>
  <c r="V16" i="1"/>
  <c r="U17" i="1"/>
  <c r="V17" i="1"/>
  <c r="U18" i="1"/>
  <c r="V18" i="1"/>
  <c r="U19" i="1"/>
  <c r="V19" i="1"/>
  <c r="U20" i="1"/>
  <c r="V20" i="1"/>
  <c r="U21" i="1"/>
  <c r="V21" i="1"/>
  <c r="U22" i="1"/>
  <c r="V22" i="1"/>
  <c r="U23" i="1"/>
  <c r="V23" i="1"/>
  <c r="U24" i="1"/>
  <c r="V24" i="1"/>
  <c r="U25" i="1"/>
  <c r="V25" i="1"/>
  <c r="U26" i="1"/>
  <c r="V26" i="1"/>
  <c r="U27" i="1"/>
  <c r="V27" i="1"/>
  <c r="U28" i="1"/>
  <c r="V28" i="1"/>
  <c r="U29" i="1"/>
  <c r="V29" i="1"/>
  <c r="U30" i="1"/>
  <c r="V30" i="1"/>
  <c r="U31" i="1" l="1"/>
  <c r="V31" i="1"/>
  <c r="T30" i="1"/>
  <c r="T29" i="1"/>
  <c r="T28" i="1"/>
  <c r="T27" i="1"/>
  <c r="T26" i="1"/>
  <c r="T25" i="1"/>
  <c r="T24" i="1"/>
  <c r="T23" i="1"/>
  <c r="T22" i="1"/>
  <c r="T21" i="1"/>
  <c r="T20" i="1"/>
  <c r="T19" i="1"/>
  <c r="T18" i="1"/>
  <c r="T17" i="1"/>
  <c r="T16" i="1"/>
  <c r="T15" i="1"/>
  <c r="T14" i="1"/>
  <c r="T13" i="1"/>
  <c r="T12" i="1"/>
  <c r="T11" i="1"/>
  <c r="T10" i="1"/>
  <c r="T9" i="1"/>
  <c r="T8" i="1"/>
  <c r="T7" i="1"/>
  <c r="T31" i="1" l="1"/>
  <c r="S30" i="1"/>
  <c r="S29" i="1"/>
  <c r="S28" i="1"/>
  <c r="S27" i="1"/>
  <c r="S26" i="1"/>
  <c r="S25" i="1"/>
  <c r="S24" i="1"/>
  <c r="S23" i="1"/>
  <c r="S22" i="1"/>
  <c r="S21" i="1"/>
  <c r="S20" i="1"/>
  <c r="S19" i="1"/>
  <c r="S18" i="1"/>
  <c r="S17" i="1"/>
  <c r="S16" i="1"/>
  <c r="S15" i="1"/>
  <c r="S14" i="1"/>
  <c r="S13" i="1"/>
  <c r="S12" i="1"/>
  <c r="S11" i="1"/>
  <c r="S10" i="1"/>
  <c r="S9" i="1"/>
  <c r="S8" i="1"/>
  <c r="S7" i="1"/>
  <c r="S31" i="1" l="1"/>
  <c r="R30" i="1"/>
  <c r="R29" i="1"/>
  <c r="R28" i="1"/>
  <c r="R27" i="1"/>
  <c r="R26" i="1"/>
  <c r="R25" i="1"/>
  <c r="R24" i="1"/>
  <c r="R23" i="1"/>
  <c r="R22" i="1"/>
  <c r="R21" i="1"/>
  <c r="R20" i="1"/>
  <c r="R19" i="1"/>
  <c r="R18" i="1"/>
  <c r="R17" i="1"/>
  <c r="R16" i="1"/>
  <c r="R15" i="1"/>
  <c r="R14" i="1"/>
  <c r="R13" i="1"/>
  <c r="R12" i="1"/>
  <c r="R11" i="1"/>
  <c r="R10" i="1"/>
  <c r="R9" i="1"/>
  <c r="R8" i="1"/>
  <c r="R7" i="1"/>
  <c r="Q30" i="1"/>
  <c r="Q29" i="1"/>
  <c r="Q28" i="1"/>
  <c r="Q27" i="1"/>
  <c r="Q26" i="1"/>
  <c r="Q25" i="1"/>
  <c r="Q24" i="1"/>
  <c r="Q23" i="1"/>
  <c r="Q22" i="1"/>
  <c r="Q21" i="1"/>
  <c r="Q20" i="1"/>
  <c r="Q19" i="1"/>
  <c r="Q18" i="1"/>
  <c r="Q17" i="1"/>
  <c r="Q16" i="1"/>
  <c r="Q15" i="1"/>
  <c r="Q14" i="1"/>
  <c r="Q13" i="1"/>
  <c r="Q12" i="1"/>
  <c r="Q11" i="1"/>
  <c r="Q10" i="1"/>
  <c r="Q9" i="1"/>
  <c r="Q8" i="1"/>
  <c r="Q7" i="1"/>
  <c r="Q31" i="1" l="1"/>
  <c r="R31" i="1"/>
  <c r="Y26" i="3"/>
  <c r="P30" i="1" l="1"/>
  <c r="P29" i="1"/>
  <c r="P28" i="1"/>
  <c r="P27" i="1"/>
  <c r="P26" i="1"/>
  <c r="P25" i="1"/>
  <c r="P24" i="1"/>
  <c r="P23" i="1"/>
  <c r="P22" i="1"/>
  <c r="P21" i="1"/>
  <c r="P20" i="1"/>
  <c r="P19" i="1"/>
  <c r="P18" i="1"/>
  <c r="P17" i="1"/>
  <c r="P16" i="1"/>
  <c r="P15" i="1"/>
  <c r="P14" i="1"/>
  <c r="P13" i="1"/>
  <c r="P12" i="1"/>
  <c r="P11" i="1"/>
  <c r="P10" i="1"/>
  <c r="P9" i="1"/>
  <c r="P8" i="1"/>
  <c r="P7" i="1"/>
  <c r="P31" i="1" l="1"/>
  <c r="Q39" i="3"/>
  <c r="Q28" i="3"/>
  <c r="T36" i="3" a="1"/>
  <c r="T36" i="3" s="1"/>
  <c r="T35" i="3"/>
  <c r="S35" i="3"/>
  <c r="T34" i="3"/>
  <c r="S34" i="3"/>
  <c r="T33" i="3"/>
  <c r="S33" i="3"/>
  <c r="T32" i="3"/>
  <c r="S32" i="3"/>
  <c r="T31" i="3"/>
  <c r="S31" i="3"/>
  <c r="S26" i="3"/>
  <c r="O23" i="1"/>
  <c r="O30" i="1"/>
  <c r="O29" i="1"/>
  <c r="O28" i="1"/>
  <c r="O27" i="1"/>
  <c r="O26" i="1"/>
  <c r="O25" i="1"/>
  <c r="O24" i="1"/>
  <c r="O22" i="1"/>
  <c r="O21" i="1"/>
  <c r="O20" i="1"/>
  <c r="O19" i="1"/>
  <c r="O18" i="1"/>
  <c r="O17" i="1"/>
  <c r="O16" i="1"/>
  <c r="O15" i="1"/>
  <c r="O14" i="1"/>
  <c r="O13" i="1"/>
  <c r="O12" i="1"/>
  <c r="O11" i="1"/>
  <c r="O10" i="1"/>
  <c r="O9" i="1"/>
  <c r="O8" i="1"/>
  <c r="O7" i="1"/>
  <c r="O31" i="1" l="1"/>
  <c r="S36" i="3"/>
  <c r="I26" i="3"/>
  <c r="N30" i="1"/>
  <c r="N29" i="1"/>
  <c r="N28" i="1"/>
  <c r="N27" i="1"/>
  <c r="N26" i="1"/>
  <c r="N25" i="1"/>
  <c r="N24" i="1"/>
  <c r="N23" i="1"/>
  <c r="N22" i="1"/>
  <c r="N21" i="1"/>
  <c r="N20" i="1"/>
  <c r="N19" i="1"/>
  <c r="N18" i="1"/>
  <c r="N17" i="1"/>
  <c r="N16" i="1"/>
  <c r="N15" i="1"/>
  <c r="N14" i="1"/>
  <c r="N13" i="1"/>
  <c r="N12" i="1"/>
  <c r="N11" i="1"/>
  <c r="N10" i="1"/>
  <c r="N9" i="1"/>
  <c r="N8" i="1"/>
  <c r="N7" i="1"/>
  <c r="N31" i="1" l="1"/>
  <c r="C7" i="1"/>
  <c r="W39" i="3"/>
  <c r="W28" i="3"/>
  <c r="G39" i="3" l="1"/>
  <c r="G28" i="3"/>
  <c r="Z36" i="3" a="1"/>
  <c r="Z36" i="3" s="1"/>
  <c r="Z35" i="3"/>
  <c r="Y35" i="3"/>
  <c r="Z34" i="3"/>
  <c r="Y34" i="3"/>
  <c r="Z33" i="3"/>
  <c r="Z32" i="3"/>
  <c r="Y32" i="3"/>
  <c r="Z31" i="3"/>
  <c r="Y31" i="3"/>
  <c r="J36" i="3" a="1"/>
  <c r="J36" i="3" s="1"/>
  <c r="J35" i="3"/>
  <c r="I35" i="3"/>
  <c r="J34" i="3"/>
  <c r="I34" i="3"/>
  <c r="J33" i="3"/>
  <c r="I33" i="3"/>
  <c r="J32" i="3"/>
  <c r="I32" i="3"/>
  <c r="J31" i="3"/>
  <c r="I31" i="3"/>
  <c r="D31" i="3"/>
  <c r="D32" i="3"/>
  <c r="D33" i="3"/>
  <c r="D34" i="3"/>
  <c r="D35" i="3"/>
  <c r="A39" i="3"/>
  <c r="D36" i="3" a="1"/>
  <c r="D36" i="3" s="1"/>
  <c r="C35" i="3"/>
  <c r="C34" i="3"/>
  <c r="C33" i="3"/>
  <c r="C32" i="3"/>
  <c r="C31" i="3"/>
  <c r="A28" i="3"/>
  <c r="C36" i="3" l="1"/>
  <c r="Y36" i="3"/>
  <c r="I36" i="3"/>
  <c r="D7" i="1"/>
  <c r="E7" i="1"/>
  <c r="F7" i="1"/>
  <c r="G7" i="1"/>
  <c r="H7" i="1"/>
  <c r="I7" i="1"/>
  <c r="J7" i="1"/>
  <c r="K7" i="1"/>
  <c r="L7" i="1"/>
  <c r="M7" i="1"/>
  <c r="C8" i="1"/>
  <c r="D8" i="1"/>
  <c r="E8" i="1"/>
  <c r="F8" i="1"/>
  <c r="G8" i="1"/>
  <c r="H8" i="1"/>
  <c r="I8" i="1"/>
  <c r="J8" i="1"/>
  <c r="K8" i="1"/>
  <c r="L8" i="1"/>
  <c r="M8" i="1"/>
  <c r="C9" i="1"/>
  <c r="D9" i="1"/>
  <c r="E9" i="1"/>
  <c r="F9" i="1"/>
  <c r="G9" i="1"/>
  <c r="H9" i="1"/>
  <c r="I9" i="1"/>
  <c r="J9" i="1"/>
  <c r="K9" i="1"/>
  <c r="L9" i="1"/>
  <c r="M9" i="1"/>
  <c r="C10" i="1"/>
  <c r="D10" i="1"/>
  <c r="E10" i="1"/>
  <c r="F10" i="1"/>
  <c r="G10" i="1"/>
  <c r="H10" i="1"/>
  <c r="I10" i="1"/>
  <c r="J10" i="1"/>
  <c r="K10" i="1"/>
  <c r="L10" i="1"/>
  <c r="M10" i="1"/>
  <c r="C11" i="1"/>
  <c r="D11" i="1"/>
  <c r="E11" i="1"/>
  <c r="F11" i="1"/>
  <c r="G11" i="1"/>
  <c r="H11" i="1"/>
  <c r="I11" i="1"/>
  <c r="J11" i="1"/>
  <c r="K11" i="1"/>
  <c r="L11" i="1"/>
  <c r="M11" i="1"/>
  <c r="C12" i="1"/>
  <c r="D12" i="1"/>
  <c r="E12" i="1"/>
  <c r="F12" i="1"/>
  <c r="G12" i="1"/>
  <c r="H12" i="1"/>
  <c r="I12" i="1"/>
  <c r="J12" i="1"/>
  <c r="K12" i="1"/>
  <c r="L12" i="1"/>
  <c r="M12" i="1"/>
  <c r="C13" i="1"/>
  <c r="D13" i="1"/>
  <c r="E13" i="1"/>
  <c r="F13" i="1"/>
  <c r="G13" i="1"/>
  <c r="H13" i="1"/>
  <c r="I13" i="1"/>
  <c r="J13" i="1"/>
  <c r="K13" i="1"/>
  <c r="L13" i="1"/>
  <c r="M13" i="1"/>
  <c r="C14" i="1"/>
  <c r="D14" i="1"/>
  <c r="E14" i="1"/>
  <c r="F14" i="1"/>
  <c r="G14" i="1"/>
  <c r="H14" i="1"/>
  <c r="I14" i="1"/>
  <c r="J14" i="1"/>
  <c r="K14" i="1"/>
  <c r="L14" i="1"/>
  <c r="M14" i="1"/>
  <c r="C15" i="1"/>
  <c r="D15" i="1"/>
  <c r="E15" i="1"/>
  <c r="F15" i="1"/>
  <c r="G15" i="1"/>
  <c r="H15" i="1"/>
  <c r="I15" i="1"/>
  <c r="J15" i="1"/>
  <c r="K15" i="1"/>
  <c r="L15" i="1"/>
  <c r="M15" i="1"/>
  <c r="C16" i="1"/>
  <c r="D16" i="1"/>
  <c r="E16" i="1"/>
  <c r="F16" i="1"/>
  <c r="G16" i="1"/>
  <c r="H16" i="1"/>
  <c r="I16" i="1"/>
  <c r="J16" i="1"/>
  <c r="K16" i="1"/>
  <c r="L16" i="1"/>
  <c r="M16" i="1"/>
  <c r="C17" i="1"/>
  <c r="D17" i="1"/>
  <c r="E17" i="1"/>
  <c r="F17" i="1"/>
  <c r="G17" i="1"/>
  <c r="H17" i="1"/>
  <c r="I17" i="1"/>
  <c r="J17" i="1"/>
  <c r="K17" i="1"/>
  <c r="L17" i="1"/>
  <c r="M17" i="1"/>
  <c r="C18" i="1"/>
  <c r="D18" i="1"/>
  <c r="E18" i="1"/>
  <c r="F18" i="1"/>
  <c r="G18" i="1"/>
  <c r="H18" i="1"/>
  <c r="I18" i="1"/>
  <c r="J18" i="1"/>
  <c r="K18" i="1"/>
  <c r="L18" i="1"/>
  <c r="M18" i="1"/>
  <c r="C19" i="1"/>
  <c r="D19" i="1"/>
  <c r="E19" i="1"/>
  <c r="F19" i="1"/>
  <c r="G19" i="1"/>
  <c r="H19" i="1"/>
  <c r="I19" i="1"/>
  <c r="J19" i="1"/>
  <c r="K19" i="1"/>
  <c r="L19" i="1"/>
  <c r="M19" i="1"/>
  <c r="C20" i="1"/>
  <c r="D20" i="1"/>
  <c r="E20" i="1"/>
  <c r="F20" i="1"/>
  <c r="G20" i="1"/>
  <c r="H20" i="1"/>
  <c r="I20" i="1"/>
  <c r="J20" i="1"/>
  <c r="K20" i="1"/>
  <c r="L20" i="1"/>
  <c r="M20" i="1"/>
  <c r="C21" i="1"/>
  <c r="D21" i="1"/>
  <c r="E21" i="1"/>
  <c r="F21" i="1"/>
  <c r="G21" i="1"/>
  <c r="H21" i="1"/>
  <c r="I21" i="1"/>
  <c r="J21" i="1"/>
  <c r="K21" i="1"/>
  <c r="L21" i="1"/>
  <c r="M21" i="1"/>
  <c r="C22" i="1"/>
  <c r="D22" i="1"/>
  <c r="E22" i="1"/>
  <c r="F22" i="1"/>
  <c r="G22" i="1"/>
  <c r="H22" i="1"/>
  <c r="I22" i="1"/>
  <c r="J22" i="1"/>
  <c r="K22" i="1"/>
  <c r="L22" i="1"/>
  <c r="M22" i="1"/>
  <c r="C23" i="1"/>
  <c r="D23" i="1"/>
  <c r="E23" i="1"/>
  <c r="F23" i="1"/>
  <c r="G23" i="1"/>
  <c r="H23" i="1"/>
  <c r="I23" i="1"/>
  <c r="J23" i="1"/>
  <c r="K23" i="1"/>
  <c r="L23" i="1"/>
  <c r="M23" i="1"/>
  <c r="C24" i="1"/>
  <c r="D24" i="1"/>
  <c r="E24" i="1"/>
  <c r="F24" i="1"/>
  <c r="G24" i="1"/>
  <c r="H24" i="1"/>
  <c r="I24" i="1"/>
  <c r="J24" i="1"/>
  <c r="K24" i="1"/>
  <c r="L24" i="1"/>
  <c r="M24" i="1"/>
  <c r="C25" i="1"/>
  <c r="D25" i="1"/>
  <c r="E25" i="1"/>
  <c r="F25" i="1"/>
  <c r="G25" i="1"/>
  <c r="H25" i="1"/>
  <c r="I25" i="1"/>
  <c r="J25" i="1"/>
  <c r="K25" i="1"/>
  <c r="L25" i="1"/>
  <c r="M25" i="1"/>
  <c r="C26" i="1"/>
  <c r="D26" i="1"/>
  <c r="E26" i="1"/>
  <c r="F26" i="1"/>
  <c r="G26" i="1"/>
  <c r="H26" i="1"/>
  <c r="I26" i="1"/>
  <c r="J26" i="1"/>
  <c r="K26" i="1"/>
  <c r="L26" i="1"/>
  <c r="M26" i="1"/>
  <c r="C27" i="1"/>
  <c r="D27" i="1"/>
  <c r="E27" i="1"/>
  <c r="F27" i="1"/>
  <c r="G27" i="1"/>
  <c r="H27" i="1"/>
  <c r="I27" i="1"/>
  <c r="J27" i="1"/>
  <c r="K27" i="1"/>
  <c r="L27" i="1"/>
  <c r="M27" i="1"/>
  <c r="C28" i="1"/>
  <c r="D28" i="1"/>
  <c r="E28" i="1"/>
  <c r="F28" i="1"/>
  <c r="G28" i="1"/>
  <c r="H28" i="1"/>
  <c r="I28" i="1"/>
  <c r="J28" i="1"/>
  <c r="K28" i="1"/>
  <c r="L28" i="1"/>
  <c r="M28" i="1"/>
  <c r="C29" i="1"/>
  <c r="D29" i="1"/>
  <c r="E29" i="1"/>
  <c r="F29" i="1"/>
  <c r="G29" i="1"/>
  <c r="H29" i="1"/>
  <c r="I29" i="1"/>
  <c r="J29" i="1"/>
  <c r="K29" i="1"/>
  <c r="L29" i="1"/>
  <c r="M29" i="1"/>
  <c r="C30" i="1"/>
  <c r="D30" i="1"/>
  <c r="E30" i="1"/>
  <c r="F30" i="1"/>
  <c r="G30" i="1"/>
  <c r="H30" i="1"/>
  <c r="I30" i="1"/>
  <c r="J30" i="1"/>
  <c r="K30" i="1"/>
  <c r="L30" i="1"/>
  <c r="M30" i="1"/>
  <c r="F31" i="1" l="1"/>
  <c r="E31" i="1"/>
  <c r="L31" i="1"/>
  <c r="H31" i="1"/>
  <c r="D31" i="1"/>
  <c r="J31" i="1"/>
  <c r="M31" i="1"/>
  <c r="I31" i="1"/>
  <c r="K31" i="1"/>
  <c r="G31" i="1"/>
  <c r="C31" i="1"/>
</calcChain>
</file>

<file path=xl/sharedStrings.xml><?xml version="1.0" encoding="utf-8"?>
<sst xmlns="http://schemas.openxmlformats.org/spreadsheetml/2006/main" count="366" uniqueCount="96">
  <si>
    <t>Australian Dollar</t>
  </si>
  <si>
    <t>British Pound</t>
  </si>
  <si>
    <t>Canadian Dollar</t>
  </si>
  <si>
    <t>Euro</t>
  </si>
  <si>
    <t>Japanese Yen</t>
  </si>
  <si>
    <t>Swiss Franc</t>
  </si>
  <si>
    <t>Crude Oil (Light)</t>
  </si>
  <si>
    <t>Heating Oil</t>
  </si>
  <si>
    <t>Unleaded Gas</t>
  </si>
  <si>
    <t>Natural Gas</t>
  </si>
  <si>
    <t>Corn</t>
  </si>
  <si>
    <t>Soybeans</t>
  </si>
  <si>
    <t>Wheat</t>
  </si>
  <si>
    <t>High Grade Copper</t>
  </si>
  <si>
    <t>10 Yr Note</t>
  </si>
  <si>
    <t>Treasury Bond</t>
  </si>
  <si>
    <t>Live Cattle</t>
  </si>
  <si>
    <t>Lean Hogs</t>
  </si>
  <si>
    <t>Gold</t>
  </si>
  <si>
    <t>Silver</t>
  </si>
  <si>
    <t>Coffee</t>
  </si>
  <si>
    <t>Cocoa</t>
  </si>
  <si>
    <t>Sugar #11</t>
  </si>
  <si>
    <t>Cotton</t>
  </si>
  <si>
    <t>Total</t>
  </si>
  <si>
    <t>Contract</t>
  </si>
  <si>
    <t>WTMFPR Index</t>
  </si>
  <si>
    <t>Energy</t>
  </si>
  <si>
    <t>LC</t>
  </si>
  <si>
    <t>C</t>
  </si>
  <si>
    <t>CD</t>
  </si>
  <si>
    <t>NG</t>
  </si>
  <si>
    <t>CC</t>
  </si>
  <si>
    <t>LH</t>
  </si>
  <si>
    <t>S</t>
  </si>
  <si>
    <t>AD</t>
  </si>
  <si>
    <t>SF</t>
  </si>
  <si>
    <t>JY</t>
  </si>
  <si>
    <t>BP</t>
  </si>
  <si>
    <t>HO</t>
  </si>
  <si>
    <t>KC</t>
  </si>
  <si>
    <t>CT</t>
  </si>
  <si>
    <t>US</t>
  </si>
  <si>
    <t>TY</t>
  </si>
  <si>
    <t>SB</t>
  </si>
  <si>
    <t>GC</t>
  </si>
  <si>
    <t>EC</t>
  </si>
  <si>
    <t>SI</t>
  </si>
  <si>
    <t>HG</t>
  </si>
  <si>
    <t>XB</t>
  </si>
  <si>
    <t>CL</t>
  </si>
  <si>
    <t>W</t>
  </si>
  <si>
    <t>Metals</t>
  </si>
  <si>
    <t>Soft</t>
  </si>
  <si>
    <t>Currencies</t>
  </si>
  <si>
    <t>Rates</t>
  </si>
  <si>
    <t>Since 4/30/2016</t>
  </si>
  <si>
    <t>WisdomTree Managed Futures Index</t>
  </si>
  <si>
    <t>Subject to Change</t>
  </si>
  <si>
    <t>The WisdomTree Managed Futures Index is reconstituted on a monthly basis with changes effective after the close of trading on the last business day of each month.</t>
  </si>
  <si>
    <t>Attribution - Index Returns (bps)</t>
  </si>
  <si>
    <t>Position Effective Weight</t>
  </si>
  <si>
    <t>Returns</t>
  </si>
  <si>
    <t>Important Information about WisdomTree Index Performance</t>
  </si>
  <si>
    <t>Past performance does not guarantee future results.  No representation is being made that any investment will achieve performance similar to those shown.  All information is provided strictly for educational and illustrative purposes only.  The information provided is not intended for trading purposes, and should not be considered investment advice.</t>
  </si>
  <si>
    <t xml:space="preserve">You cannot invest directly in an Index.  Index performance does not represent actual fund or portfolio performance.  A fund or portfolio may differ significantly from the securities included in the Index.  Index performance assumes reinvestment of dividends, but does not reflect any management fees, transaction costs or other expenses that would be incurred by a portfolio or fund, or brokerage commissions on transactions in Fund shares.  Such fees, expenses and commissions could reduce returns.  </t>
  </si>
  <si>
    <t>WisdomTree Investments, its affiliates and their independent providers are not liable for any informational errors, incompleteness, or delays, or for any actions taken in reliance on information contained herein.</t>
  </si>
  <si>
    <t>WisdomTree Investments has retained an unaffiliated third party to calculate each Index.</t>
  </si>
  <si>
    <r>
      <t xml:space="preserve">Additional index performance information is available at </t>
    </r>
    <r>
      <rPr>
        <b/>
        <u/>
        <sz val="12"/>
        <color indexed="12"/>
        <rFont val="Times New Roman"/>
        <family val="1"/>
      </rPr>
      <t>www.wisdomtree.com</t>
    </r>
  </si>
  <si>
    <r>
      <t xml:space="preserve">The </t>
    </r>
    <r>
      <rPr>
        <u/>
        <sz val="12"/>
        <rFont val="Times New Roman"/>
        <family val="1"/>
      </rPr>
      <t>WisdomTree Managed Futures Index</t>
    </r>
    <r>
      <rPr>
        <sz val="12"/>
        <rFont val="Times New Roman"/>
        <family val="1"/>
      </rPr>
      <t xml:space="preserve"> is a long/short, rules-based Index designed to provide exposure to a portfolio consisting of diversified futures contracts for commodities, currencies and interest rates.</t>
    </r>
  </si>
  <si>
    <t>Gold (GCJ1)</t>
  </si>
  <si>
    <t>Live Cattle (LCM1)</t>
  </si>
  <si>
    <t>Japanese Yen (JYH1)</t>
  </si>
  <si>
    <t>Euro (ECH1)</t>
  </si>
  <si>
    <t>Australian Dollar (ADH1)</t>
  </si>
  <si>
    <t>Swiss Franc (SFH1)</t>
  </si>
  <si>
    <t>Canadian Dollar (CDH1)</t>
  </si>
  <si>
    <t>Lean Hogs (LHM1)</t>
  </si>
  <si>
    <t>British Pound (BPH1)</t>
  </si>
  <si>
    <t>2021 Q1</t>
  </si>
  <si>
    <t>2021 YTD</t>
  </si>
  <si>
    <t>Corn (CN1)</t>
  </si>
  <si>
    <t>Natural Gas (NGM21)</t>
  </si>
  <si>
    <t>Coffee (KCN1)</t>
  </si>
  <si>
    <t>Silver (SIN1)</t>
  </si>
  <si>
    <t>Wheat (WN1)</t>
  </si>
  <si>
    <t>10 Yr Note (TYM1)</t>
  </si>
  <si>
    <t>Treasury Bond (USM1)</t>
  </si>
  <si>
    <t>Soybeans (SN1)</t>
  </si>
  <si>
    <t>Cocoa (CCN1)</t>
  </si>
  <si>
    <t>Cotton (CTN1)</t>
  </si>
  <si>
    <t>Sugar #11 (SBK1)</t>
  </si>
  <si>
    <t>Heating Oil (HOM1)</t>
  </si>
  <si>
    <t>Crude Oil (Light) (CLM1)</t>
  </si>
  <si>
    <t>High Grade Copper (HGK1)</t>
  </si>
  <si>
    <t>Unleaded Gas (XBM1)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</si>
</sst>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1"/>
      <name val="Calibri"/>
      <family val="2"/>
      <scheme val="minor"/>
    </font>
    <font>
      <b/>
      <sz val="12"/>
      <name val="Times New Roman"/>
      <family val="1"/>
    </font>
    <font>
      <sz val="12"/>
      <name val="Times New Roman"/>
      <family val="1"/>
    </font>
    <font>
      <u/>
      <sz val="12"/>
      <name val="Times New Roman"/>
      <family val="1"/>
    </font>
    <font>
      <b/>
      <u/>
      <sz val="12"/>
      <color indexed="12"/>
      <name val="Times New Roman"/>
      <family val="1"/>
    </font>
  </fonts>
  <fills count="5">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rgb="FF0047BB"/>
        <bgColor indexed="64"/>
      </patternFill>
    </fill>
  </fills>
  <borders count="14">
    <border>
      <left/>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1"/>
      </left>
      <right/>
      <top/>
      <bottom style="thin">
        <color theme="1"/>
      </bottom>
      <diagonal/>
    </border>
    <border>
      <left style="thin">
        <color theme="0"/>
      </left>
      <right style="thin">
        <color theme="0"/>
      </right>
      <top/>
      <bottom style="thin">
        <color indexed="64"/>
      </bottom>
      <diagonal/>
    </border>
    <border>
      <left/>
      <right style="thin">
        <color theme="0"/>
      </right>
      <top/>
      <bottom style="thin">
        <color indexed="64"/>
      </bottom>
      <diagonal/>
    </border>
    <border>
      <left/>
      <right/>
      <top/>
      <bottom style="thin">
        <color indexed="64"/>
      </bottom>
      <diagonal/>
    </border>
    <border>
      <left style="thin">
        <color theme="0"/>
      </left>
      <right style="thin">
        <color theme="0"/>
      </right>
      <top/>
      <bottom style="thin">
        <color theme="1"/>
      </bottom>
      <diagonal/>
    </border>
    <border>
      <left style="thin">
        <color indexed="64"/>
      </left>
      <right style="thin">
        <color theme="0"/>
      </right>
      <top/>
      <bottom style="thin">
        <color indexed="64"/>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thin">
        <color theme="0"/>
      </left>
      <right/>
      <top/>
      <bottom/>
      <diagonal/>
    </border>
  </borders>
  <cellStyleXfs count="3">
    <xf numFmtId="0" fontId="0" fillId="0" borderId="0"/>
    <xf numFmtId="0" fontId="1" fillId="0" borderId="0"/>
    <xf numFmtId="9" fontId="1" fillId="0" borderId="0" applyFont="0" applyFill="0" applyBorder="0" applyAlignment="0" applyProtection="0"/>
  </cellStyleXfs>
  <cellXfs count="52">
    <xf numFmtId="0" fontId="0" fillId="0" borderId="0" xfId="0"/>
    <xf numFmtId="0" fontId="0" fillId="0" borderId="0" xfId="0" applyAlignment="1">
      <alignment horizontal="center"/>
    </xf>
    <xf numFmtId="10" fontId="0" fillId="0" borderId="0" xfId="0" applyNumberFormat="1" applyAlignment="1">
      <alignment horizontal="center"/>
    </xf>
    <xf numFmtId="10" fontId="4" fillId="0" borderId="3" xfId="2" applyNumberFormat="1" applyFont="1" applyBorder="1" applyAlignment="1">
      <alignment horizontal="center"/>
    </xf>
    <xf numFmtId="10" fontId="4" fillId="0" borderId="1" xfId="2" applyNumberFormat="1" applyFont="1" applyBorder="1" applyAlignment="1">
      <alignment horizontal="center"/>
    </xf>
    <xf numFmtId="10" fontId="4" fillId="0" borderId="4" xfId="2" applyNumberFormat="1" applyFont="1" applyBorder="1" applyAlignment="1">
      <alignment horizontal="center"/>
    </xf>
    <xf numFmtId="10" fontId="4" fillId="0" borderId="2" xfId="2" applyNumberFormat="1" applyFont="1" applyBorder="1" applyAlignment="1">
      <alignment horizontal="center"/>
    </xf>
    <xf numFmtId="10" fontId="0" fillId="0" borderId="0" xfId="2" applyNumberFormat="1" applyFont="1"/>
    <xf numFmtId="14" fontId="0" fillId="0" borderId="0" xfId="0" applyNumberFormat="1"/>
    <xf numFmtId="164" fontId="0" fillId="0" borderId="0" xfId="0" applyNumberFormat="1"/>
    <xf numFmtId="10" fontId="5" fillId="0" borderId="2" xfId="2" applyNumberFormat="1" applyFont="1" applyBorder="1"/>
    <xf numFmtId="164" fontId="5" fillId="0" borderId="2" xfId="2" applyNumberFormat="1" applyFont="1" applyBorder="1" applyAlignment="1">
      <alignment horizontal="center"/>
    </xf>
    <xf numFmtId="164" fontId="5" fillId="0" borderId="4" xfId="2" applyNumberFormat="1" applyFont="1" applyBorder="1" applyAlignment="1">
      <alignment horizontal="center"/>
    </xf>
    <xf numFmtId="164" fontId="5" fillId="0" borderId="5" xfId="2" applyNumberFormat="1" applyFont="1" applyBorder="1" applyAlignment="1">
      <alignment horizontal="center"/>
    </xf>
    <xf numFmtId="0" fontId="2" fillId="0" borderId="0" xfId="0" applyFont="1"/>
    <xf numFmtId="10" fontId="5" fillId="0" borderId="0" xfId="2" applyNumberFormat="1" applyFont="1"/>
    <xf numFmtId="164" fontId="5" fillId="0" borderId="0" xfId="2" applyNumberFormat="1" applyFont="1"/>
    <xf numFmtId="164" fontId="5" fillId="0" borderId="0" xfId="2" applyNumberFormat="1" applyFont="1" applyAlignment="1">
      <alignment horizontal="center"/>
    </xf>
    <xf numFmtId="0" fontId="0" fillId="2" borderId="3" xfId="0" applyFill="1" applyBorder="1"/>
    <xf numFmtId="0" fontId="0" fillId="2" borderId="4" xfId="0" applyFill="1" applyBorder="1"/>
    <xf numFmtId="0" fontId="2" fillId="2" borderId="4" xfId="0" applyFont="1" applyFill="1" applyBorder="1"/>
    <xf numFmtId="0" fontId="6" fillId="0" borderId="0" xfId="0" applyFont="1"/>
    <xf numFmtId="2" fontId="4" fillId="0" borderId="1" xfId="2" applyNumberFormat="1" applyFont="1" applyBorder="1" applyAlignment="1">
      <alignment horizontal="center"/>
    </xf>
    <xf numFmtId="2" fontId="4" fillId="0" borderId="3" xfId="2" applyNumberFormat="1" applyFont="1" applyBorder="1" applyAlignment="1">
      <alignment horizontal="center"/>
    </xf>
    <xf numFmtId="2" fontId="4" fillId="0" borderId="2" xfId="2" applyNumberFormat="1" applyFont="1" applyBorder="1" applyAlignment="1">
      <alignment horizontal="center"/>
    </xf>
    <xf numFmtId="2" fontId="4" fillId="0" borderId="4" xfId="2" applyNumberFormat="1" applyFont="1" applyBorder="1" applyAlignment="1">
      <alignment horizontal="center"/>
    </xf>
    <xf numFmtId="14" fontId="0" fillId="0" borderId="0" xfId="0" applyNumberFormat="1" applyAlignment="1">
      <alignment horizontal="center"/>
    </xf>
    <xf numFmtId="10" fontId="4" fillId="0" borderId="0" xfId="2" applyNumberFormat="1" applyFont="1" applyAlignment="1">
      <alignment horizontal="center"/>
    </xf>
    <xf numFmtId="0" fontId="0" fillId="3" borderId="0" xfId="0" applyFill="1"/>
    <xf numFmtId="0" fontId="4" fillId="0" borderId="0" xfId="0" applyFont="1"/>
    <xf numFmtId="164" fontId="4" fillId="0" borderId="0" xfId="0" applyNumberFormat="1" applyFont="1"/>
    <xf numFmtId="11" fontId="0" fillId="3" borderId="0" xfId="0" applyNumberFormat="1" applyFill="1"/>
    <xf numFmtId="14" fontId="3" fillId="4" borderId="10" xfId="0" applyNumberFormat="1" applyFont="1" applyFill="1" applyBorder="1" applyAlignment="1">
      <alignment horizontal="center" vertical="center" wrapText="1"/>
    </xf>
    <xf numFmtId="14" fontId="3" fillId="4" borderId="6" xfId="1" applyNumberFormat="1" applyFont="1" applyFill="1" applyBorder="1" applyAlignment="1">
      <alignment horizontal="center" vertical="center" wrapText="1"/>
    </xf>
    <xf numFmtId="14" fontId="3" fillId="4" borderId="7" xfId="1" applyNumberFormat="1" applyFont="1" applyFill="1" applyBorder="1" applyAlignment="1">
      <alignment horizontal="center" vertical="center" wrapText="1"/>
    </xf>
    <xf numFmtId="14" fontId="3" fillId="4" borderId="8" xfId="1" applyNumberFormat="1" applyFont="1" applyFill="1" applyBorder="1" applyAlignment="1">
      <alignment horizontal="center" vertical="center" wrapText="1"/>
    </xf>
    <xf numFmtId="14" fontId="3" fillId="4" borderId="9" xfId="1" applyNumberFormat="1" applyFont="1" applyFill="1" applyBorder="1" applyAlignment="1">
      <alignment horizontal="center" vertical="center" wrapText="1"/>
    </xf>
    <xf numFmtId="14" fontId="3" fillId="4" borderId="12" xfId="1" applyNumberFormat="1" applyFont="1" applyFill="1" applyBorder="1" applyAlignment="1">
      <alignment horizontal="center" vertical="center" wrapText="1"/>
    </xf>
    <xf numFmtId="14" fontId="3" fillId="4" borderId="11" xfId="1" applyNumberFormat="1" applyFont="1" applyFill="1" applyBorder="1" applyAlignment="1">
      <alignment horizontal="center" vertical="center" wrapText="1"/>
    </xf>
    <xf numFmtId="17" fontId="0" fillId="0" borderId="0" xfId="0" applyNumberFormat="1"/>
    <xf numFmtId="2" fontId="5" fillId="0" borderId="0" xfId="2" applyNumberFormat="1" applyFont="1" applyFill="1" applyBorder="1" applyAlignment="1">
      <alignment horizontal="center"/>
    </xf>
    <xf numFmtId="0" fontId="6" fillId="0" borderId="0" xfId="0" applyFont="1" applyAlignment="1">
      <alignment horizontal="left" vertical="top" wrapText="1"/>
    </xf>
    <xf numFmtId="0" fontId="7" fillId="0" borderId="0" xfId="0" applyFont="1" applyAlignment="1">
      <alignment horizontal="left" vertical="center" wrapText="1"/>
    </xf>
    <xf numFmtId="0" fontId="7" fillId="0" borderId="0" xfId="0" applyFont="1" applyAlignment="1">
      <alignment horizontal="left" vertical="top" wrapText="1"/>
    </xf>
    <xf numFmtId="14" fontId="0" fillId="0" borderId="0" xfId="0" applyNumberFormat="1" applyAlignment="1">
      <alignment vertical="center" wrapText="1"/>
    </xf>
    <xf numFmtId="0" fontId="0" fillId="0" borderId="0" xfId="0" applyAlignment="1">
      <alignment vertical="center"/>
    </xf>
    <xf numFmtId="14" fontId="3" fillId="4" borderId="13" xfId="1" applyNumberFormat="1" applyFont="1" applyFill="1" applyBorder="1" applyAlignment="1">
      <alignment horizontal="center" vertical="center" wrapText="1"/>
    </xf>
    <xf numFmtId="14" fontId="3" fillId="4" borderId="0" xfId="1" applyNumberFormat="1" applyFont="1" applyFill="1" applyBorder="1" applyAlignment="1">
      <alignment horizontal="center" vertical="center" wrapText="1"/>
    </xf>
    <xf numFmtId="14" fontId="0" fillId="3" borderId="0" xfId="0" applyNumberFormat="1" applyFill="1" applyAlignment="1">
      <alignment horizontal="center"/>
    </xf>
    <xf numFmtId="0" fontId="0" fillId="3" borderId="0" xfId="0" applyFill="1" applyAlignment="1">
      <alignment horizontal="center"/>
    </xf>
    <xf numFmtId="10" fontId="0" fillId="0" borderId="0" xfId="2" applyNumberFormat="1" applyFont="1" applyAlignment="1">
      <alignment horizontal="center"/>
    </xf>
    <xf numFmtId="10" fontId="0" fillId="0" borderId="0" xfId="0" applyNumberFormat="1"/>
  </cellXfs>
  <cellStyles count="3">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327A8C"/>
      <color rgb="FF8CA005"/>
      <color rgb="FF0047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Data'!$A$28</c:f>
          <c:strCache>
            <c:ptCount val="1"/>
            <c:pt idx="0">
              <c:v>WisdomTree Managed Futures (WTMF): Price Return Contribution of Assets (February 2021, bps) and Positioning 
Weight-adjusted, month to date,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3030030030030029"/>
          <c:w val="0.89919240864122751"/>
          <c:h val="0.55424274668369156"/>
        </c:manualLayout>
      </c:layout>
      <c:barChart>
        <c:barDir val="col"/>
        <c:grouping val="clustered"/>
        <c:varyColors val="0"/>
        <c:ser>
          <c:idx val="1"/>
          <c:order val="0"/>
          <c:tx>
            <c:v>MTD Price Return Contribution (bps)</c:v>
          </c:tx>
          <c:spPr>
            <a:solidFill>
              <a:srgbClr val="8CA005"/>
            </a:solidFill>
            <a:ln>
              <a:solidFill>
                <a:schemeClr val="tx1"/>
              </a:solidFill>
            </a:ln>
          </c:spPr>
          <c:invertIfNegative val="0"/>
          <c:dPt>
            <c:idx val="24"/>
            <c:invertIfNegative val="0"/>
            <c:bubble3D val="0"/>
            <c:spPr>
              <a:solidFill>
                <a:srgbClr val="327A8C"/>
              </a:solidFill>
              <a:ln>
                <a:solidFill>
                  <a:schemeClr val="tx1"/>
                </a:solidFill>
              </a:ln>
            </c:spPr>
            <c:extLst>
              <c:ext xmlns:c16="http://schemas.microsoft.com/office/drawing/2014/chart" uri="{C3380CC4-5D6E-409C-BE32-E72D297353CC}">
                <c16:uniqueId val="{00000001-2972-46A6-9383-251B14D9B645}"/>
              </c:ext>
            </c:extLst>
          </c:dPt>
          <c:dLbls>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Data'!$B$2:$B$26</c:f>
              <c:strCache>
                <c:ptCount val="25"/>
                <c:pt idx="0">
                  <c:v>Swiss Franc (SFH1)</c:v>
                </c:pt>
                <c:pt idx="1">
                  <c:v>Japanese Yen (JYH1)</c:v>
                </c:pt>
                <c:pt idx="2">
                  <c:v>Euro (ECH1)</c:v>
                </c:pt>
                <c:pt idx="3">
                  <c:v>Corn (CN1)</c:v>
                </c:pt>
                <c:pt idx="4">
                  <c:v>Lean Hogs (LHM1)</c:v>
                </c:pt>
                <c:pt idx="5">
                  <c:v>Natural Gas (NGM21)</c:v>
                </c:pt>
                <c:pt idx="6">
                  <c:v>Coffee (KCN1)</c:v>
                </c:pt>
                <c:pt idx="7">
                  <c:v>Silver (SIN1)</c:v>
                </c:pt>
                <c:pt idx="8">
                  <c:v>Live Cattle (LCM1)</c:v>
                </c:pt>
                <c:pt idx="9">
                  <c:v>Canadian Dollar (CDH1)</c:v>
                </c:pt>
                <c:pt idx="10">
                  <c:v>Australian Dollar (ADH1)</c:v>
                </c:pt>
                <c:pt idx="11">
                  <c:v>Wheat (WN1)</c:v>
                </c:pt>
                <c:pt idx="12">
                  <c:v>10 Yr Note (TYM1)</c:v>
                </c:pt>
                <c:pt idx="13">
                  <c:v>British Pound (BPH1)</c:v>
                </c:pt>
                <c:pt idx="14">
                  <c:v>Treasury Bond (USM1)</c:v>
                </c:pt>
                <c:pt idx="15">
                  <c:v>Soybeans (SN1)</c:v>
                </c:pt>
                <c:pt idx="16">
                  <c:v>Cocoa (CCN1)</c:v>
                </c:pt>
                <c:pt idx="17">
                  <c:v>Gold (GCJ1)</c:v>
                </c:pt>
                <c:pt idx="18">
                  <c:v>Cotton (CTN1)</c:v>
                </c:pt>
                <c:pt idx="19">
                  <c:v>Sugar #11 (SBK1)</c:v>
                </c:pt>
                <c:pt idx="20">
                  <c:v>Heating Oil (HOM1)</c:v>
                </c:pt>
                <c:pt idx="21">
                  <c:v>Crude Oil (Light) (CLM1)</c:v>
                </c:pt>
                <c:pt idx="22">
                  <c:v>High Grade Copper (HGK1)</c:v>
                </c:pt>
                <c:pt idx="23">
                  <c:v>Unleaded Gas (XBM1)</c:v>
                </c:pt>
                <c:pt idx="24">
                  <c:v>WTMFPR Index</c:v>
                </c:pt>
              </c:strCache>
            </c:strRef>
          </c:cat>
          <c:val>
            <c:numRef>
              <c:f>'Chart Data'!$C$2:$C$26</c:f>
              <c:numCache>
                <c:formatCode>General</c:formatCode>
                <c:ptCount val="25"/>
                <c:pt idx="0">
                  <c:v>-10.5417665203125</c:v>
                </c:pt>
                <c:pt idx="1">
                  <c:v>-9.0566270657107495</c:v>
                </c:pt>
                <c:pt idx="2">
                  <c:v>-2.5323260575713098</c:v>
                </c:pt>
                <c:pt idx="3">
                  <c:v>-1.3979496738117401</c:v>
                </c:pt>
                <c:pt idx="4">
                  <c:v>0</c:v>
                </c:pt>
                <c:pt idx="5">
                  <c:v>0</c:v>
                </c:pt>
                <c:pt idx="6">
                  <c:v>0</c:v>
                </c:pt>
                <c:pt idx="7">
                  <c:v>0</c:v>
                </c:pt>
                <c:pt idx="8">
                  <c:v>2.3384483796521698</c:v>
                </c:pt>
                <c:pt idx="9">
                  <c:v>3.6802358793566201</c:v>
                </c:pt>
                <c:pt idx="10">
                  <c:v>4.5147894239686597</c:v>
                </c:pt>
                <c:pt idx="11">
                  <c:v>5.4432348367029499</c:v>
                </c:pt>
                <c:pt idx="12">
                  <c:v>8.0796477120428705</c:v>
                </c:pt>
                <c:pt idx="13">
                  <c:v>8.7924355289096301</c:v>
                </c:pt>
                <c:pt idx="14">
                  <c:v>15.7691348790825</c:v>
                </c:pt>
                <c:pt idx="15">
                  <c:v>15.8480074142725</c:v>
                </c:pt>
                <c:pt idx="16">
                  <c:v>17.3019735063531</c:v>
                </c:pt>
                <c:pt idx="17">
                  <c:v>21.888341853339099</c:v>
                </c:pt>
                <c:pt idx="18">
                  <c:v>41.8579391602321</c:v>
                </c:pt>
                <c:pt idx="19">
                  <c:v>45.424431238879798</c:v>
                </c:pt>
                <c:pt idx="20">
                  <c:v>49.891024567893801</c:v>
                </c:pt>
                <c:pt idx="21">
                  <c:v>58.815936612337602</c:v>
                </c:pt>
                <c:pt idx="22">
                  <c:v>75.355020117259102</c:v>
                </c:pt>
                <c:pt idx="23">
                  <c:v>81.856120898371699</c:v>
                </c:pt>
                <c:pt idx="24" formatCode="0.0">
                  <c:v>433.32805269124788</c:v>
                </c:pt>
              </c:numCache>
            </c:numRef>
          </c:val>
          <c:extLst>
            <c:ext xmlns:c16="http://schemas.microsoft.com/office/drawing/2014/chart" uri="{C3380CC4-5D6E-409C-BE32-E72D297353CC}">
              <c16:uniqueId val="{00000002-2972-46A6-9383-251B14D9B645}"/>
            </c:ext>
          </c:extLst>
        </c:ser>
        <c:dLbls>
          <c:showLegendKey val="0"/>
          <c:showVal val="0"/>
          <c:showCatName val="0"/>
          <c:showSerName val="0"/>
          <c:showPercent val="0"/>
          <c:showBubbleSize val="0"/>
        </c:dLbls>
        <c:gapWidth val="30"/>
        <c:axId val="47781376"/>
        <c:axId val="47687360"/>
      </c:barChart>
      <c:lineChart>
        <c:grouping val="stacked"/>
        <c:varyColors val="0"/>
        <c:ser>
          <c:idx val="0"/>
          <c:order val="1"/>
          <c:tx>
            <c:v>Effective Weight (%, + Long, - Short, RHS)</c:v>
          </c:tx>
          <c:spPr>
            <a:ln w="19050">
              <a:noFill/>
            </a:ln>
          </c:spPr>
          <c:marker>
            <c:symbol val="circle"/>
            <c:size val="8"/>
            <c:spPr>
              <a:solidFill>
                <a:srgbClr val="327A8C"/>
              </a:solidFill>
              <a:ln>
                <a:solidFill>
                  <a:schemeClr val="tx1"/>
                </a:solidFill>
              </a:ln>
            </c:spPr>
          </c:marker>
          <c:cat>
            <c:strRef>
              <c:f>'Chart Data'!$B$2:$B$25</c:f>
              <c:strCache>
                <c:ptCount val="24"/>
                <c:pt idx="0">
                  <c:v>Swiss Franc (SFH1)</c:v>
                </c:pt>
                <c:pt idx="1">
                  <c:v>Japanese Yen (JYH1)</c:v>
                </c:pt>
                <c:pt idx="2">
                  <c:v>Euro (ECH1)</c:v>
                </c:pt>
                <c:pt idx="3">
                  <c:v>Corn (CN1)</c:v>
                </c:pt>
                <c:pt idx="4">
                  <c:v>Lean Hogs (LHM1)</c:v>
                </c:pt>
                <c:pt idx="5">
                  <c:v>Natural Gas (NGM21)</c:v>
                </c:pt>
                <c:pt idx="6">
                  <c:v>Coffee (KCN1)</c:v>
                </c:pt>
                <c:pt idx="7">
                  <c:v>Silver (SIN1)</c:v>
                </c:pt>
                <c:pt idx="8">
                  <c:v>Live Cattle (LCM1)</c:v>
                </c:pt>
                <c:pt idx="9">
                  <c:v>Canadian Dollar (CDH1)</c:v>
                </c:pt>
                <c:pt idx="10">
                  <c:v>Australian Dollar (ADH1)</c:v>
                </c:pt>
                <c:pt idx="11">
                  <c:v>Wheat (WN1)</c:v>
                </c:pt>
                <c:pt idx="12">
                  <c:v>10 Yr Note (TYM1)</c:v>
                </c:pt>
                <c:pt idx="13">
                  <c:v>British Pound (BPH1)</c:v>
                </c:pt>
                <c:pt idx="14">
                  <c:v>Treasury Bond (USM1)</c:v>
                </c:pt>
                <c:pt idx="15">
                  <c:v>Soybeans (SN1)</c:v>
                </c:pt>
                <c:pt idx="16">
                  <c:v>Cocoa (CCN1)</c:v>
                </c:pt>
                <c:pt idx="17">
                  <c:v>Gold (GCJ1)</c:v>
                </c:pt>
                <c:pt idx="18">
                  <c:v>Cotton (CTN1)</c:v>
                </c:pt>
                <c:pt idx="19">
                  <c:v>Sugar #11 (SBK1)</c:v>
                </c:pt>
                <c:pt idx="20">
                  <c:v>Heating Oil (HOM1)</c:v>
                </c:pt>
                <c:pt idx="21">
                  <c:v>Crude Oil (Light) (CLM1)</c:v>
                </c:pt>
                <c:pt idx="22">
                  <c:v>High Grade Copper (HGK1)</c:v>
                </c:pt>
                <c:pt idx="23">
                  <c:v>Unleaded Gas (XBM1)</c:v>
                </c:pt>
              </c:strCache>
            </c:strRef>
          </c:cat>
          <c:val>
            <c:numRef>
              <c:f>'Chart Data'!$D$2:$D$25</c:f>
              <c:numCache>
                <c:formatCode>General</c:formatCode>
                <c:ptCount val="24"/>
                <c:pt idx="0">
                  <c:v>0.05</c:v>
                </c:pt>
                <c:pt idx="1">
                  <c:v>0.05</c:v>
                </c:pt>
                <c:pt idx="2">
                  <c:v>0.05</c:v>
                </c:pt>
                <c:pt idx="3">
                  <c:v>0.05</c:v>
                </c:pt>
                <c:pt idx="4">
                  <c:v>0</c:v>
                </c:pt>
                <c:pt idx="5">
                  <c:v>0</c:v>
                </c:pt>
                <c:pt idx="6">
                  <c:v>0</c:v>
                </c:pt>
                <c:pt idx="7">
                  <c:v>0</c:v>
                </c:pt>
                <c:pt idx="8">
                  <c:v>3.3333333333333298E-2</c:v>
                </c:pt>
                <c:pt idx="9">
                  <c:v>0.05</c:v>
                </c:pt>
                <c:pt idx="10">
                  <c:v>0.05</c:v>
                </c:pt>
                <c:pt idx="11">
                  <c:v>0.05</c:v>
                </c:pt>
                <c:pt idx="12">
                  <c:v>-3.3333333333333298E-2</c:v>
                </c:pt>
                <c:pt idx="13">
                  <c:v>0.05</c:v>
                </c:pt>
                <c:pt idx="14">
                  <c:v>-3.3333333333333298E-2</c:v>
                </c:pt>
                <c:pt idx="15">
                  <c:v>0.05</c:v>
                </c:pt>
                <c:pt idx="16">
                  <c:v>3.3333333333333298E-2</c:v>
                </c:pt>
                <c:pt idx="17">
                  <c:v>-3.3333333333333298E-2</c:v>
                </c:pt>
                <c:pt idx="18">
                  <c:v>0.05</c:v>
                </c:pt>
                <c:pt idx="19">
                  <c:v>0.05</c:v>
                </c:pt>
                <c:pt idx="20">
                  <c:v>3.3333333333333298E-2</c:v>
                </c:pt>
                <c:pt idx="21">
                  <c:v>3.3333333333333298E-2</c:v>
                </c:pt>
                <c:pt idx="22">
                  <c:v>0.05</c:v>
                </c:pt>
                <c:pt idx="23">
                  <c:v>0.05</c:v>
                </c:pt>
              </c:numCache>
            </c:numRef>
          </c:val>
          <c:smooth val="0"/>
          <c:extLst>
            <c:ext xmlns:c16="http://schemas.microsoft.com/office/drawing/2014/chart" uri="{C3380CC4-5D6E-409C-BE32-E72D297353CC}">
              <c16:uniqueId val="{00000003-2972-46A6-9383-251B14D9B645}"/>
            </c:ext>
          </c:extLst>
        </c:ser>
        <c:dLbls>
          <c:showLegendKey val="0"/>
          <c:showVal val="0"/>
          <c:showCatName val="0"/>
          <c:showSerName val="0"/>
          <c:showPercent val="0"/>
          <c:showBubbleSize val="0"/>
        </c:dLbls>
        <c:marker val="1"/>
        <c:smooth val="0"/>
        <c:axId val="47782400"/>
        <c:axId val="47687936"/>
      </c:lineChart>
      <c:catAx>
        <c:axId val="47781376"/>
        <c:scaling>
          <c:orientation val="minMax"/>
        </c:scaling>
        <c:delete val="0"/>
        <c:axPos val="b"/>
        <c:numFmt formatCode="yy" sourceLinked="0"/>
        <c:majorTickMark val="out"/>
        <c:minorTickMark val="none"/>
        <c:tickLblPos val="low"/>
        <c:txPr>
          <a:bodyPr rot="-5400000" vert="horz"/>
          <a:lstStyle/>
          <a:p>
            <a:pPr>
              <a:defRPr/>
            </a:pPr>
            <a:endParaRPr lang="en-US"/>
          </a:p>
        </c:txPr>
        <c:crossAx val="47687360"/>
        <c:crossesAt val="0"/>
        <c:auto val="1"/>
        <c:lblAlgn val="ctr"/>
        <c:lblOffset val="100"/>
        <c:noMultiLvlLbl val="0"/>
      </c:catAx>
      <c:valAx>
        <c:axId val="47687360"/>
        <c:scaling>
          <c:orientation val="minMax"/>
          <c:max val="500"/>
          <c:min val="-500"/>
        </c:scaling>
        <c:delete val="0"/>
        <c:axPos val="l"/>
        <c:numFmt formatCode="#,##0" sourceLinked="0"/>
        <c:majorTickMark val="out"/>
        <c:minorTickMark val="none"/>
        <c:tickLblPos val="low"/>
        <c:crossAx val="47781376"/>
        <c:crosses val="autoZero"/>
        <c:crossBetween val="between"/>
      </c:valAx>
      <c:valAx>
        <c:axId val="47687936"/>
        <c:scaling>
          <c:orientation val="minMax"/>
          <c:max val="7.0000000000000007E-2"/>
          <c:min val="-7.0000000000000007E-2"/>
        </c:scaling>
        <c:delete val="0"/>
        <c:axPos val="r"/>
        <c:numFmt formatCode="0%" sourceLinked="0"/>
        <c:majorTickMark val="out"/>
        <c:minorTickMark val="none"/>
        <c:tickLblPos val="nextTo"/>
        <c:crossAx val="47782400"/>
        <c:crosses val="max"/>
        <c:crossBetween val="between"/>
      </c:valAx>
      <c:catAx>
        <c:axId val="47782400"/>
        <c:scaling>
          <c:orientation val="minMax"/>
        </c:scaling>
        <c:delete val="1"/>
        <c:axPos val="b"/>
        <c:numFmt formatCode="General" sourceLinked="1"/>
        <c:majorTickMark val="out"/>
        <c:minorTickMark val="none"/>
        <c:tickLblPos val="nextTo"/>
        <c:crossAx val="47687936"/>
        <c:crossesAt val="0"/>
        <c:auto val="1"/>
        <c:lblAlgn val="ctr"/>
        <c:lblOffset val="100"/>
        <c:noMultiLvlLbl val="0"/>
      </c:catAx>
      <c:spPr>
        <a:noFill/>
        <a:ln w="25400">
          <a:noFill/>
        </a:ln>
      </c:spPr>
    </c:plotArea>
    <c:legend>
      <c:legendPos val="r"/>
      <c:layout>
        <c:manualLayout>
          <c:xMode val="edge"/>
          <c:yMode val="edge"/>
          <c:x val="0.1149998955700829"/>
          <c:y val="7.879525194485823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Data'!$W$39</c:f>
          <c:strCache>
            <c:ptCount val="1"/>
            <c:pt idx="0">
              <c:v>WisdomTree Managed Futures (WTMF): Effective Weights (%) and Price Return Contributions (bps) by Asset Class Weight-adjusted, since 04/30/2016,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7451791740318173"/>
          <c:w val="0.89919240864122751"/>
          <c:h val="0.7005013659006909"/>
        </c:manualLayout>
      </c:layout>
      <c:barChart>
        <c:barDir val="col"/>
        <c:grouping val="clustered"/>
        <c:varyColors val="0"/>
        <c:ser>
          <c:idx val="1"/>
          <c:order val="0"/>
          <c:tx>
            <c:v>Since Inception Price Return Contribution (bps)</c:v>
          </c:tx>
          <c:spPr>
            <a:solidFill>
              <a:srgbClr val="327A8C"/>
            </a:solidFill>
          </c:spPr>
          <c:invertIfNegative val="0"/>
          <c:dPt>
            <c:idx val="5"/>
            <c:invertIfNegative val="0"/>
            <c:bubble3D val="0"/>
            <c:spPr>
              <a:solidFill>
                <a:srgbClr val="8CA005"/>
              </a:solidFill>
            </c:spPr>
            <c:extLst>
              <c:ext xmlns:c16="http://schemas.microsoft.com/office/drawing/2014/chart" uri="{C3380CC4-5D6E-409C-BE32-E72D297353CC}">
                <c16:uniqueId val="{00000001-CCA0-4889-9770-FCFB8EFBEBA1}"/>
              </c:ext>
            </c:extLst>
          </c:dPt>
          <c:dLbls>
            <c:dLbl>
              <c:idx val="0"/>
              <c:layout>
                <c:manualLayout>
                  <c:x val="0"/>
                  <c:y val="1.02043494563180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B97-4EB3-BF9E-5BE1B630AC01}"/>
                </c:ext>
              </c:extLst>
            </c:dLbl>
            <c:dLbl>
              <c:idx val="1"/>
              <c:layout>
                <c:manualLayout>
                  <c:x val="-3.2643421989947713E-17"/>
                  <c:y val="1.700707054475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D4C-4AB3-B98D-164B69F14096}"/>
                </c:ext>
              </c:extLst>
            </c:dLbl>
            <c:dLbl>
              <c:idx val="5"/>
              <c:layout>
                <c:manualLayout>
                  <c:x val="8.9028542971483944E-3"/>
                  <c:y val="2.381059510418353E-2"/>
                </c:manualLayout>
              </c:layout>
              <c:numFmt formatCode="#,##0.0;[Red]#,##0.0" sourceLinked="0"/>
              <c:spPr>
                <a:noFill/>
                <a:ln>
                  <a:noFill/>
                </a:ln>
                <a:effectLst/>
              </c:spPr>
              <c:txPr>
                <a:bodyPr wrap="square" lIns="38100" tIns="19050" rIns="38100" bIns="19050" anchor="ctr">
                  <a:noAutofit/>
                </a:bodyPr>
                <a:lstStyle/>
                <a:p>
                  <a:pPr>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7.4828560468747196E-2"/>
                      <c:h val="7.624430874712089E-2"/>
                    </c:manualLayout>
                  </c15:layout>
                </c:ext>
                <c:ext xmlns:c16="http://schemas.microsoft.com/office/drawing/2014/chart" uri="{C3380CC4-5D6E-409C-BE32-E72D297353CC}">
                  <c16:uniqueId val="{00000001-CCA0-4889-9770-FCFB8EFBEBA1}"/>
                </c:ext>
              </c:extLst>
            </c:dLbl>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Data'!$X$31:$X$36</c:f>
              <c:strCache>
                <c:ptCount val="6"/>
                <c:pt idx="0">
                  <c:v>Energy</c:v>
                </c:pt>
                <c:pt idx="1">
                  <c:v>Metals</c:v>
                </c:pt>
                <c:pt idx="2">
                  <c:v>Soft</c:v>
                </c:pt>
                <c:pt idx="3">
                  <c:v>Currencies</c:v>
                </c:pt>
                <c:pt idx="4">
                  <c:v>Rates</c:v>
                </c:pt>
                <c:pt idx="5">
                  <c:v>WTMFPR Index</c:v>
                </c:pt>
              </c:strCache>
            </c:strRef>
          </c:cat>
          <c:val>
            <c:numRef>
              <c:f>'Chart Data'!$Y$31:$Y$36</c:f>
              <c:numCache>
                <c:formatCode>0.0</c:formatCode>
                <c:ptCount val="6"/>
                <c:pt idx="0">
                  <c:v>110.44121095182268</c:v>
                </c:pt>
                <c:pt idx="1">
                  <c:v>-210.94212097231534</c:v>
                </c:pt>
                <c:pt idx="2">
                  <c:v>101.42770262622473</c:v>
                </c:pt>
                <c:pt idx="3">
                  <c:v>-158.5098741855183</c:v>
                </c:pt>
                <c:pt idx="4">
                  <c:v>143.45261134585121</c:v>
                </c:pt>
                <c:pt idx="5">
                  <c:v>-14.130470233935</c:v>
                </c:pt>
              </c:numCache>
            </c:numRef>
          </c:val>
          <c:extLst>
            <c:ext xmlns:c16="http://schemas.microsoft.com/office/drawing/2014/chart" uri="{C3380CC4-5D6E-409C-BE32-E72D297353CC}">
              <c16:uniqueId val="{00000002-CCA0-4889-9770-FCFB8EFBEBA1}"/>
            </c:ext>
          </c:extLst>
        </c:ser>
        <c:dLbls>
          <c:showLegendKey val="0"/>
          <c:showVal val="0"/>
          <c:showCatName val="0"/>
          <c:showSerName val="0"/>
          <c:showPercent val="0"/>
          <c:showBubbleSize val="0"/>
        </c:dLbls>
        <c:gapWidth val="30"/>
        <c:axId val="49031168"/>
        <c:axId val="443022656"/>
      </c:barChart>
      <c:lineChart>
        <c:grouping val="stacked"/>
        <c:varyColors val="0"/>
        <c:ser>
          <c:idx val="0"/>
          <c:order val="1"/>
          <c:tx>
            <c:v>Average Effective Weight (%, + Long, - Short, RHS)</c:v>
          </c:tx>
          <c:spPr>
            <a:ln w="19050">
              <a:noFill/>
            </a:ln>
          </c:spPr>
          <c:marker>
            <c:symbol val="circle"/>
            <c:size val="8"/>
            <c:spPr>
              <a:solidFill>
                <a:srgbClr val="8CA005"/>
              </a:solidFill>
              <a:ln>
                <a:solidFill>
                  <a:schemeClr val="tx1"/>
                </a:solidFill>
              </a:ln>
            </c:spPr>
          </c:marker>
          <c:dPt>
            <c:idx val="5"/>
            <c:marker>
              <c:spPr>
                <a:solidFill>
                  <a:srgbClr val="327A8C"/>
                </a:solidFill>
                <a:ln>
                  <a:solidFill>
                    <a:schemeClr val="tx1"/>
                  </a:solidFill>
                </a:ln>
              </c:spPr>
            </c:marker>
            <c:bubble3D val="0"/>
            <c:extLst>
              <c:ext xmlns:c16="http://schemas.microsoft.com/office/drawing/2014/chart" uri="{C3380CC4-5D6E-409C-BE32-E72D297353CC}">
                <c16:uniqueId val="{00000004-CCA0-4889-9770-FCFB8EFBEBA1}"/>
              </c:ext>
            </c:extLst>
          </c:dPt>
          <c:cat>
            <c:strRef>
              <c:f>'Chart Data'!$X$31:$X$36</c:f>
              <c:strCache>
                <c:ptCount val="6"/>
                <c:pt idx="0">
                  <c:v>Energy</c:v>
                </c:pt>
                <c:pt idx="1">
                  <c:v>Metals</c:v>
                </c:pt>
                <c:pt idx="2">
                  <c:v>Soft</c:v>
                </c:pt>
                <c:pt idx="3">
                  <c:v>Currencies</c:v>
                </c:pt>
                <c:pt idx="4">
                  <c:v>Rates</c:v>
                </c:pt>
                <c:pt idx="5">
                  <c:v>WTMFPR Index</c:v>
                </c:pt>
              </c:strCache>
            </c:strRef>
          </c:cat>
          <c:val>
            <c:numRef>
              <c:f>'Chart Data'!$Z$31:$Z$36</c:f>
              <c:numCache>
                <c:formatCode>0.00%</c:formatCode>
                <c:ptCount val="6"/>
                <c:pt idx="0">
                  <c:v>8.0814838538763006E-2</c:v>
                </c:pt>
                <c:pt idx="1">
                  <c:v>2.881187007975201E-2</c:v>
                </c:pt>
                <c:pt idx="2">
                  <c:v>8.4675525584301095E-2</c:v>
                </c:pt>
                <c:pt idx="3">
                  <c:v>4.7689574115590966E-2</c:v>
                </c:pt>
                <c:pt idx="4">
                  <c:v>2.6205547252173701E-2</c:v>
                </c:pt>
                <c:pt idx="5">
                  <c:v>0.26819735557058083</c:v>
                </c:pt>
              </c:numCache>
            </c:numRef>
          </c:val>
          <c:smooth val="0"/>
          <c:extLst>
            <c:ext xmlns:c16="http://schemas.microsoft.com/office/drawing/2014/chart" uri="{C3380CC4-5D6E-409C-BE32-E72D297353CC}">
              <c16:uniqueId val="{00000003-CCA0-4889-9770-FCFB8EFBEBA1}"/>
            </c:ext>
          </c:extLst>
        </c:ser>
        <c:dLbls>
          <c:showLegendKey val="0"/>
          <c:showVal val="0"/>
          <c:showCatName val="0"/>
          <c:showSerName val="0"/>
          <c:showPercent val="0"/>
          <c:showBubbleSize val="0"/>
        </c:dLbls>
        <c:marker val="1"/>
        <c:smooth val="0"/>
        <c:axId val="49032192"/>
        <c:axId val="49152000"/>
      </c:lineChart>
      <c:catAx>
        <c:axId val="49031168"/>
        <c:scaling>
          <c:orientation val="minMax"/>
        </c:scaling>
        <c:delete val="0"/>
        <c:axPos val="b"/>
        <c:numFmt formatCode="yy" sourceLinked="0"/>
        <c:majorTickMark val="out"/>
        <c:minorTickMark val="none"/>
        <c:tickLblPos val="low"/>
        <c:txPr>
          <a:bodyPr rot="0" vert="horz"/>
          <a:lstStyle/>
          <a:p>
            <a:pPr>
              <a:defRPr/>
            </a:pPr>
            <a:endParaRPr lang="en-US"/>
          </a:p>
        </c:txPr>
        <c:crossAx val="443022656"/>
        <c:crossesAt val="0"/>
        <c:auto val="1"/>
        <c:lblAlgn val="ctr"/>
        <c:lblOffset val="100"/>
        <c:noMultiLvlLbl val="0"/>
      </c:catAx>
      <c:valAx>
        <c:axId val="443022656"/>
        <c:scaling>
          <c:orientation val="minMax"/>
          <c:max val="250"/>
          <c:min val="-250"/>
        </c:scaling>
        <c:delete val="0"/>
        <c:axPos val="l"/>
        <c:numFmt formatCode="#,##0" sourceLinked="0"/>
        <c:majorTickMark val="out"/>
        <c:minorTickMark val="none"/>
        <c:tickLblPos val="low"/>
        <c:crossAx val="49031168"/>
        <c:crosses val="autoZero"/>
        <c:crossBetween val="between"/>
        <c:majorUnit val="100"/>
      </c:valAx>
      <c:valAx>
        <c:axId val="49152000"/>
        <c:scaling>
          <c:orientation val="minMax"/>
          <c:max val="1"/>
          <c:min val="0"/>
        </c:scaling>
        <c:delete val="0"/>
        <c:axPos val="r"/>
        <c:numFmt formatCode="0%" sourceLinked="0"/>
        <c:majorTickMark val="out"/>
        <c:minorTickMark val="none"/>
        <c:tickLblPos val="nextTo"/>
        <c:crossAx val="49032192"/>
        <c:crosses val="max"/>
        <c:crossBetween val="between"/>
      </c:valAx>
      <c:catAx>
        <c:axId val="49032192"/>
        <c:scaling>
          <c:orientation val="minMax"/>
        </c:scaling>
        <c:delete val="1"/>
        <c:axPos val="b"/>
        <c:numFmt formatCode="General" sourceLinked="1"/>
        <c:majorTickMark val="out"/>
        <c:minorTickMark val="none"/>
        <c:tickLblPos val="nextTo"/>
        <c:crossAx val="49152000"/>
        <c:crossesAt val="0"/>
        <c:auto val="1"/>
        <c:lblAlgn val="ctr"/>
        <c:lblOffset val="100"/>
        <c:noMultiLvlLbl val="0"/>
      </c:catAx>
      <c:spPr>
        <a:noFill/>
        <a:ln w="25400">
          <a:noFill/>
        </a:ln>
      </c:spPr>
    </c:plotArea>
    <c:legend>
      <c:legendPos val="r"/>
      <c:layout>
        <c:manualLayout>
          <c:xMode val="edge"/>
          <c:yMode val="edge"/>
          <c:x val="0.1149998955700829"/>
          <c:y val="9.2400771332154907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Data'!$A$39</c:f>
          <c:strCache>
            <c:ptCount val="1"/>
            <c:pt idx="0">
              <c:v>WisdomTree Managed Futures (WTMF): Effective Weights (%) and Price Return Contributions (bps) by Asset Class Weight-adjusted, month to date,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7451791740318173"/>
          <c:w val="0.89919240864122751"/>
          <c:h val="0.7005013659006909"/>
        </c:manualLayout>
      </c:layout>
      <c:barChart>
        <c:barDir val="col"/>
        <c:grouping val="clustered"/>
        <c:varyColors val="0"/>
        <c:ser>
          <c:idx val="1"/>
          <c:order val="0"/>
          <c:tx>
            <c:v>MTD Price Return Contribution (bps)</c:v>
          </c:tx>
          <c:spPr>
            <a:solidFill>
              <a:srgbClr val="327A8C"/>
            </a:solidFill>
            <a:ln>
              <a:solidFill>
                <a:schemeClr val="tx1"/>
              </a:solidFill>
            </a:ln>
          </c:spPr>
          <c:invertIfNegative val="0"/>
          <c:dPt>
            <c:idx val="5"/>
            <c:invertIfNegative val="0"/>
            <c:bubble3D val="0"/>
            <c:spPr>
              <a:solidFill>
                <a:srgbClr val="8CA005"/>
              </a:solidFill>
              <a:ln>
                <a:solidFill>
                  <a:schemeClr val="tx1"/>
                </a:solidFill>
              </a:ln>
            </c:spPr>
            <c:extLst>
              <c:ext xmlns:c16="http://schemas.microsoft.com/office/drawing/2014/chart" uri="{C3380CC4-5D6E-409C-BE32-E72D297353CC}">
                <c16:uniqueId val="{00000001-B797-4F00-810B-4315DBEE3005}"/>
              </c:ext>
            </c:extLst>
          </c:dPt>
          <c:dLbls>
            <c:dLbl>
              <c:idx val="0"/>
              <c:layout>
                <c:manualLayout>
                  <c:x val="-1.7805708594296954E-3"/>
                  <c:y val="3.40136054421768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A64-4B0E-A45F-F58FCD9B9403}"/>
                </c:ext>
              </c:extLst>
            </c:dLbl>
            <c:dLbl>
              <c:idx val="2"/>
              <c:layout>
                <c:manualLayout>
                  <c:x val="-6.5286843979895427E-17"/>
                  <c:y val="1.20317103219240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97-4F00-810B-4315DBEE3005}"/>
                </c:ext>
              </c:extLst>
            </c:dLbl>
            <c:dLbl>
              <c:idx val="3"/>
              <c:layout>
                <c:manualLayout>
                  <c:x val="-3.7391988048023392E-2"/>
                  <c:y val="6.803256735765172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F8F-4DEF-A564-653DFC46A200}"/>
                </c:ext>
              </c:extLst>
            </c:dLbl>
            <c:dLbl>
              <c:idx val="5"/>
              <c:layout>
                <c:manualLayout>
                  <c:x val="0"/>
                  <c:y val="1.2031978145588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97-4F00-810B-4315DBEE3005}"/>
                </c:ext>
              </c:extLst>
            </c:dLbl>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Data'!$B$31:$B$36</c:f>
              <c:strCache>
                <c:ptCount val="6"/>
                <c:pt idx="0">
                  <c:v>Energy</c:v>
                </c:pt>
                <c:pt idx="1">
                  <c:v>Metals</c:v>
                </c:pt>
                <c:pt idx="2">
                  <c:v>Soft</c:v>
                </c:pt>
                <c:pt idx="3">
                  <c:v>Currencies</c:v>
                </c:pt>
                <c:pt idx="4">
                  <c:v>Rates</c:v>
                </c:pt>
                <c:pt idx="5">
                  <c:v>WTMFPR Index</c:v>
                </c:pt>
              </c:strCache>
            </c:strRef>
          </c:cat>
          <c:val>
            <c:numRef>
              <c:f>'Chart Data'!$C$31:$C$36</c:f>
              <c:numCache>
                <c:formatCode>0.0</c:formatCode>
                <c:ptCount val="6"/>
                <c:pt idx="0">
                  <c:v>190.56308207860309</c:v>
                </c:pt>
                <c:pt idx="1">
                  <c:v>97.243361970598201</c:v>
                </c:pt>
                <c:pt idx="2">
                  <c:v>126.81608486228089</c:v>
                </c:pt>
                <c:pt idx="3">
                  <c:v>-5.14325881135965</c:v>
                </c:pt>
                <c:pt idx="4">
                  <c:v>23.848782591125371</c:v>
                </c:pt>
                <c:pt idx="5">
                  <c:v>433.32805269124788</c:v>
                </c:pt>
              </c:numCache>
            </c:numRef>
          </c:val>
          <c:extLst>
            <c:ext xmlns:c16="http://schemas.microsoft.com/office/drawing/2014/chart" uri="{C3380CC4-5D6E-409C-BE32-E72D297353CC}">
              <c16:uniqueId val="{00000003-B797-4F00-810B-4315DBEE3005}"/>
            </c:ext>
          </c:extLst>
        </c:ser>
        <c:dLbls>
          <c:showLegendKey val="0"/>
          <c:showVal val="0"/>
          <c:showCatName val="0"/>
          <c:showSerName val="0"/>
          <c:showPercent val="0"/>
          <c:showBubbleSize val="0"/>
        </c:dLbls>
        <c:gapWidth val="30"/>
        <c:axId val="47783424"/>
        <c:axId val="47689664"/>
      </c:barChart>
      <c:lineChart>
        <c:grouping val="stacked"/>
        <c:varyColors val="0"/>
        <c:ser>
          <c:idx val="0"/>
          <c:order val="1"/>
          <c:tx>
            <c:v>Effective Weight (%, + Long, - Short, RHS)</c:v>
          </c:tx>
          <c:spPr>
            <a:ln w="19050">
              <a:noFill/>
            </a:ln>
          </c:spPr>
          <c:marker>
            <c:symbol val="circle"/>
            <c:size val="8"/>
            <c:spPr>
              <a:solidFill>
                <a:srgbClr val="8CA005"/>
              </a:solidFill>
              <a:ln>
                <a:solidFill>
                  <a:schemeClr val="tx1"/>
                </a:solidFill>
              </a:ln>
            </c:spPr>
          </c:marker>
          <c:dPt>
            <c:idx val="5"/>
            <c:marker>
              <c:spPr>
                <a:solidFill>
                  <a:srgbClr val="327A8C"/>
                </a:solidFill>
                <a:ln>
                  <a:solidFill>
                    <a:schemeClr val="tx1"/>
                  </a:solidFill>
                </a:ln>
              </c:spPr>
            </c:marker>
            <c:bubble3D val="0"/>
            <c:extLst>
              <c:ext xmlns:c16="http://schemas.microsoft.com/office/drawing/2014/chart" uri="{C3380CC4-5D6E-409C-BE32-E72D297353CC}">
                <c16:uniqueId val="{00000004-B797-4F00-810B-4315DBEE3005}"/>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Data'!$B$31:$B$36</c:f>
              <c:strCache>
                <c:ptCount val="6"/>
                <c:pt idx="0">
                  <c:v>Energy</c:v>
                </c:pt>
                <c:pt idx="1">
                  <c:v>Metals</c:v>
                </c:pt>
                <c:pt idx="2">
                  <c:v>Soft</c:v>
                </c:pt>
                <c:pt idx="3">
                  <c:v>Currencies</c:v>
                </c:pt>
                <c:pt idx="4">
                  <c:v>Rates</c:v>
                </c:pt>
                <c:pt idx="5">
                  <c:v>WTMFPR Index</c:v>
                </c:pt>
              </c:strCache>
            </c:strRef>
          </c:cat>
          <c:val>
            <c:numRef>
              <c:f>'Chart Data'!$D$31:$D$36</c:f>
              <c:numCache>
                <c:formatCode>0.00%</c:formatCode>
                <c:ptCount val="6"/>
                <c:pt idx="0">
                  <c:v>0.1166666666666666</c:v>
                </c:pt>
                <c:pt idx="1">
                  <c:v>8.3333333333333301E-2</c:v>
                </c:pt>
                <c:pt idx="2">
                  <c:v>0.31666666666666665</c:v>
                </c:pt>
                <c:pt idx="3">
                  <c:v>0.3</c:v>
                </c:pt>
                <c:pt idx="4">
                  <c:v>6.6666666666666596E-2</c:v>
                </c:pt>
                <c:pt idx="5">
                  <c:v>0.88333333333333341</c:v>
                </c:pt>
              </c:numCache>
            </c:numRef>
          </c:val>
          <c:smooth val="0"/>
          <c:extLst>
            <c:ext xmlns:c16="http://schemas.microsoft.com/office/drawing/2014/chart" uri="{C3380CC4-5D6E-409C-BE32-E72D297353CC}">
              <c16:uniqueId val="{00000005-B797-4F00-810B-4315DBEE3005}"/>
            </c:ext>
          </c:extLst>
        </c:ser>
        <c:dLbls>
          <c:showLegendKey val="0"/>
          <c:showVal val="0"/>
          <c:showCatName val="0"/>
          <c:showSerName val="0"/>
          <c:showPercent val="0"/>
          <c:showBubbleSize val="0"/>
        </c:dLbls>
        <c:marker val="1"/>
        <c:smooth val="0"/>
        <c:axId val="48026112"/>
        <c:axId val="47690240"/>
      </c:lineChart>
      <c:catAx>
        <c:axId val="47783424"/>
        <c:scaling>
          <c:orientation val="minMax"/>
        </c:scaling>
        <c:delete val="0"/>
        <c:axPos val="b"/>
        <c:numFmt formatCode="yy" sourceLinked="0"/>
        <c:majorTickMark val="out"/>
        <c:minorTickMark val="none"/>
        <c:tickLblPos val="low"/>
        <c:txPr>
          <a:bodyPr rot="0" vert="horz"/>
          <a:lstStyle/>
          <a:p>
            <a:pPr>
              <a:defRPr/>
            </a:pPr>
            <a:endParaRPr lang="en-US"/>
          </a:p>
        </c:txPr>
        <c:crossAx val="47689664"/>
        <c:crossesAt val="0"/>
        <c:auto val="1"/>
        <c:lblAlgn val="ctr"/>
        <c:lblOffset val="100"/>
        <c:noMultiLvlLbl val="0"/>
      </c:catAx>
      <c:valAx>
        <c:axId val="47689664"/>
        <c:scaling>
          <c:orientation val="minMax"/>
          <c:max val="500"/>
          <c:min val="-500"/>
        </c:scaling>
        <c:delete val="0"/>
        <c:axPos val="l"/>
        <c:numFmt formatCode="#,##0" sourceLinked="0"/>
        <c:majorTickMark val="out"/>
        <c:minorTickMark val="none"/>
        <c:tickLblPos val="low"/>
        <c:crossAx val="47783424"/>
        <c:crosses val="autoZero"/>
        <c:crossBetween val="between"/>
      </c:valAx>
      <c:valAx>
        <c:axId val="47690240"/>
        <c:scaling>
          <c:orientation val="minMax"/>
          <c:max val="1"/>
          <c:min val="0"/>
        </c:scaling>
        <c:delete val="0"/>
        <c:axPos val="r"/>
        <c:numFmt formatCode="0%" sourceLinked="0"/>
        <c:majorTickMark val="out"/>
        <c:minorTickMark val="none"/>
        <c:tickLblPos val="nextTo"/>
        <c:crossAx val="48026112"/>
        <c:crosses val="max"/>
        <c:crossBetween val="between"/>
      </c:valAx>
      <c:catAx>
        <c:axId val="48026112"/>
        <c:scaling>
          <c:orientation val="minMax"/>
        </c:scaling>
        <c:delete val="1"/>
        <c:axPos val="b"/>
        <c:numFmt formatCode="General" sourceLinked="1"/>
        <c:majorTickMark val="out"/>
        <c:minorTickMark val="none"/>
        <c:tickLblPos val="nextTo"/>
        <c:crossAx val="47690240"/>
        <c:crossesAt val="0"/>
        <c:auto val="1"/>
        <c:lblAlgn val="ctr"/>
        <c:lblOffset val="100"/>
        <c:noMultiLvlLbl val="0"/>
      </c:catAx>
      <c:spPr>
        <a:noFill/>
        <a:ln w="25400">
          <a:noFill/>
        </a:ln>
      </c:spPr>
    </c:plotArea>
    <c:legend>
      <c:legendPos val="r"/>
      <c:layout>
        <c:manualLayout>
          <c:xMode val="edge"/>
          <c:yMode val="edge"/>
          <c:x val="0.1149998955700829"/>
          <c:y val="9.2400771332154907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Data'!$G$28</c:f>
          <c:strCache>
            <c:ptCount val="1"/>
            <c:pt idx="0">
              <c:v>WisdomTree Managed Futures (WTMF): Price Return Contribution of Assets (2021 Q1, bps) and Positioning 
Weight-adjusted, quarter to date,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3030030030030029"/>
          <c:w val="0.89919240864122751"/>
          <c:h val="0.55424274668369156"/>
        </c:manualLayout>
      </c:layout>
      <c:barChart>
        <c:barDir val="col"/>
        <c:grouping val="clustered"/>
        <c:varyColors val="0"/>
        <c:ser>
          <c:idx val="1"/>
          <c:order val="0"/>
          <c:tx>
            <c:v>QTD Price Return Contribution (bps)</c:v>
          </c:tx>
          <c:spPr>
            <a:solidFill>
              <a:srgbClr val="8CA005"/>
            </a:solidFill>
            <a:ln>
              <a:solidFill>
                <a:schemeClr val="tx1"/>
              </a:solidFill>
            </a:ln>
          </c:spPr>
          <c:invertIfNegative val="0"/>
          <c:dPt>
            <c:idx val="24"/>
            <c:invertIfNegative val="0"/>
            <c:bubble3D val="0"/>
            <c:spPr>
              <a:solidFill>
                <a:srgbClr val="327A8C"/>
              </a:solidFill>
              <a:ln>
                <a:solidFill>
                  <a:schemeClr val="tx1"/>
                </a:solidFill>
              </a:ln>
            </c:spPr>
            <c:extLst>
              <c:ext xmlns:c16="http://schemas.microsoft.com/office/drawing/2014/chart" uri="{C3380CC4-5D6E-409C-BE32-E72D297353CC}">
                <c16:uniqueId val="{00000002-EB7C-4E81-BE54-3E232F8A60F2}"/>
              </c:ext>
            </c:extLst>
          </c:dPt>
          <c:dLbls>
            <c:dLbl>
              <c:idx val="0"/>
              <c:layout>
                <c:manualLayout>
                  <c:x val="1.7805708594296789E-3"/>
                  <c:y val="1.70584647068370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AE-4463-BFDF-9B69429F5430}"/>
                </c:ext>
              </c:extLst>
            </c:dLbl>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Data'!$H$2:$H$26</c:f>
              <c:strCache>
                <c:ptCount val="25"/>
                <c:pt idx="0">
                  <c:v>Japanese Yen</c:v>
                </c:pt>
                <c:pt idx="1">
                  <c:v>Swiss Franc</c:v>
                </c:pt>
                <c:pt idx="2">
                  <c:v>Euro</c:v>
                </c:pt>
                <c:pt idx="3">
                  <c:v>Live Cattle</c:v>
                </c:pt>
                <c:pt idx="4">
                  <c:v>Lean Hogs</c:v>
                </c:pt>
                <c:pt idx="5">
                  <c:v>Natural Gas</c:v>
                </c:pt>
                <c:pt idx="6">
                  <c:v>Silver</c:v>
                </c:pt>
                <c:pt idx="7">
                  <c:v>Coffee</c:v>
                </c:pt>
                <c:pt idx="8">
                  <c:v>Australian Dollar</c:v>
                </c:pt>
                <c:pt idx="9">
                  <c:v>Canadian Dollar</c:v>
                </c:pt>
                <c:pt idx="10">
                  <c:v>Cocoa</c:v>
                </c:pt>
                <c:pt idx="11">
                  <c:v>British Pound</c:v>
                </c:pt>
                <c:pt idx="12">
                  <c:v>10 Yr Note</c:v>
                </c:pt>
                <c:pt idx="13">
                  <c:v>Gold</c:v>
                </c:pt>
                <c:pt idx="14">
                  <c:v>Wheat</c:v>
                </c:pt>
                <c:pt idx="15">
                  <c:v>Treasury Bond</c:v>
                </c:pt>
                <c:pt idx="16">
                  <c:v>Soybeans</c:v>
                </c:pt>
                <c:pt idx="17">
                  <c:v>Sugar #11</c:v>
                </c:pt>
                <c:pt idx="18">
                  <c:v>Cotton</c:v>
                </c:pt>
                <c:pt idx="19">
                  <c:v>Corn</c:v>
                </c:pt>
                <c:pt idx="20">
                  <c:v>Heating Oil</c:v>
                </c:pt>
                <c:pt idx="21">
                  <c:v>High Grade Copper</c:v>
                </c:pt>
                <c:pt idx="22">
                  <c:v>Crude Oil (Light)</c:v>
                </c:pt>
                <c:pt idx="23">
                  <c:v>Unleaded Gas</c:v>
                </c:pt>
                <c:pt idx="24">
                  <c:v>WTMFPR Index</c:v>
                </c:pt>
              </c:strCache>
            </c:strRef>
          </c:cat>
          <c:val>
            <c:numRef>
              <c:f>'Chart Data'!$I$2:$I$26</c:f>
              <c:numCache>
                <c:formatCode>General</c:formatCode>
                <c:ptCount val="25"/>
                <c:pt idx="0">
                  <c:v>-16.171685222528001</c:v>
                </c:pt>
                <c:pt idx="1">
                  <c:v>-14.115116600619301</c:v>
                </c:pt>
                <c:pt idx="2">
                  <c:v>-6.7366838550486596</c:v>
                </c:pt>
                <c:pt idx="3">
                  <c:v>-6.09130969486782</c:v>
                </c:pt>
                <c:pt idx="4">
                  <c:v>0</c:v>
                </c:pt>
                <c:pt idx="5">
                  <c:v>0</c:v>
                </c:pt>
                <c:pt idx="6">
                  <c:v>0</c:v>
                </c:pt>
                <c:pt idx="7">
                  <c:v>0</c:v>
                </c:pt>
                <c:pt idx="8">
                  <c:v>0.71440062935135296</c:v>
                </c:pt>
                <c:pt idx="9">
                  <c:v>2.2755785550643299</c:v>
                </c:pt>
                <c:pt idx="10">
                  <c:v>8.0658902422681091</c:v>
                </c:pt>
                <c:pt idx="11">
                  <c:v>10.4777613873042</c:v>
                </c:pt>
                <c:pt idx="12">
                  <c:v>10.608942481749001</c:v>
                </c:pt>
                <c:pt idx="13">
                  <c:v>13.218475081766501</c:v>
                </c:pt>
                <c:pt idx="14">
                  <c:v>23.017198363934899</c:v>
                </c:pt>
                <c:pt idx="15">
                  <c:v>24.3836842973888</c:v>
                </c:pt>
                <c:pt idx="16">
                  <c:v>38.385575394341799</c:v>
                </c:pt>
                <c:pt idx="17">
                  <c:v>56.449111322478501</c:v>
                </c:pt>
                <c:pt idx="18">
                  <c:v>58.054462078265303</c:v>
                </c:pt>
                <c:pt idx="19">
                  <c:v>63.675596728103301</c:v>
                </c:pt>
                <c:pt idx="20">
                  <c:v>75.375474768792898</c:v>
                </c:pt>
                <c:pt idx="21">
                  <c:v>80.651802361548803</c:v>
                </c:pt>
                <c:pt idx="22">
                  <c:v>83.430350921245306</c:v>
                </c:pt>
                <c:pt idx="23">
                  <c:v>130.75533539381999</c:v>
                </c:pt>
                <c:pt idx="24" formatCode="0.0">
                  <c:v>636.42484463435926</c:v>
                </c:pt>
              </c:numCache>
            </c:numRef>
          </c:val>
          <c:extLst>
            <c:ext xmlns:c16="http://schemas.microsoft.com/office/drawing/2014/chart" uri="{C3380CC4-5D6E-409C-BE32-E72D297353CC}">
              <c16:uniqueId val="{00000000-EB7C-4E81-BE54-3E232F8A60F2}"/>
            </c:ext>
          </c:extLst>
        </c:ser>
        <c:dLbls>
          <c:showLegendKey val="0"/>
          <c:showVal val="0"/>
          <c:showCatName val="0"/>
          <c:showSerName val="0"/>
          <c:showPercent val="0"/>
          <c:showBubbleSize val="0"/>
        </c:dLbls>
        <c:gapWidth val="30"/>
        <c:axId val="48029184"/>
        <c:axId val="47693120"/>
      </c:barChart>
      <c:lineChart>
        <c:grouping val="stacked"/>
        <c:varyColors val="0"/>
        <c:ser>
          <c:idx val="0"/>
          <c:order val="1"/>
          <c:tx>
            <c:v>Average Effective Weight (%, + Long, - Short, RHS)</c:v>
          </c:tx>
          <c:spPr>
            <a:ln w="19050">
              <a:noFill/>
            </a:ln>
          </c:spPr>
          <c:marker>
            <c:symbol val="circle"/>
            <c:size val="8"/>
            <c:spPr>
              <a:solidFill>
                <a:srgbClr val="327A8C"/>
              </a:solidFill>
              <a:ln>
                <a:solidFill>
                  <a:schemeClr val="tx1"/>
                </a:solidFill>
              </a:ln>
            </c:spPr>
          </c:marker>
          <c:cat>
            <c:strRef>
              <c:f>'Chart Data'!$H$2:$H$25</c:f>
              <c:strCache>
                <c:ptCount val="24"/>
                <c:pt idx="0">
                  <c:v>Japanese Yen</c:v>
                </c:pt>
                <c:pt idx="1">
                  <c:v>Swiss Franc</c:v>
                </c:pt>
                <c:pt idx="2">
                  <c:v>Euro</c:v>
                </c:pt>
                <c:pt idx="3">
                  <c:v>Live Cattle</c:v>
                </c:pt>
                <c:pt idx="4">
                  <c:v>Lean Hogs</c:v>
                </c:pt>
                <c:pt idx="5">
                  <c:v>Natural Gas</c:v>
                </c:pt>
                <c:pt idx="6">
                  <c:v>Silver</c:v>
                </c:pt>
                <c:pt idx="7">
                  <c:v>Coffee</c:v>
                </c:pt>
                <c:pt idx="8">
                  <c:v>Australian Dollar</c:v>
                </c:pt>
                <c:pt idx="9">
                  <c:v>Canadian Dollar</c:v>
                </c:pt>
                <c:pt idx="10">
                  <c:v>Cocoa</c:v>
                </c:pt>
                <c:pt idx="11">
                  <c:v>British Pound</c:v>
                </c:pt>
                <c:pt idx="12">
                  <c:v>10 Yr Note</c:v>
                </c:pt>
                <c:pt idx="13">
                  <c:v>Gold</c:v>
                </c:pt>
                <c:pt idx="14">
                  <c:v>Wheat</c:v>
                </c:pt>
                <c:pt idx="15">
                  <c:v>Treasury Bond</c:v>
                </c:pt>
                <c:pt idx="16">
                  <c:v>Soybeans</c:v>
                </c:pt>
                <c:pt idx="17">
                  <c:v>Sugar #11</c:v>
                </c:pt>
                <c:pt idx="18">
                  <c:v>Cotton</c:v>
                </c:pt>
                <c:pt idx="19">
                  <c:v>Corn</c:v>
                </c:pt>
                <c:pt idx="20">
                  <c:v>Heating Oil</c:v>
                </c:pt>
                <c:pt idx="21">
                  <c:v>High Grade Copper</c:v>
                </c:pt>
                <c:pt idx="22">
                  <c:v>Crude Oil (Light)</c:v>
                </c:pt>
                <c:pt idx="23">
                  <c:v>Unleaded Gas</c:v>
                </c:pt>
              </c:strCache>
            </c:strRef>
          </c:cat>
          <c:val>
            <c:numRef>
              <c:f>'Chart Data'!$J$2:$J$25</c:f>
              <c:numCache>
                <c:formatCode>General</c:formatCode>
                <c:ptCount val="24"/>
                <c:pt idx="0">
                  <c:v>0.05</c:v>
                </c:pt>
                <c:pt idx="1">
                  <c:v>0.05</c:v>
                </c:pt>
                <c:pt idx="2">
                  <c:v>0.05</c:v>
                </c:pt>
                <c:pt idx="3">
                  <c:v>0</c:v>
                </c:pt>
                <c:pt idx="4">
                  <c:v>0</c:v>
                </c:pt>
                <c:pt idx="5">
                  <c:v>0</c:v>
                </c:pt>
                <c:pt idx="6">
                  <c:v>0</c:v>
                </c:pt>
                <c:pt idx="7">
                  <c:v>0</c:v>
                </c:pt>
                <c:pt idx="8">
                  <c:v>0.05</c:v>
                </c:pt>
                <c:pt idx="9">
                  <c:v>0.05</c:v>
                </c:pt>
                <c:pt idx="10">
                  <c:v>3.3333333333333298E-2</c:v>
                </c:pt>
                <c:pt idx="11">
                  <c:v>0.05</c:v>
                </c:pt>
                <c:pt idx="12">
                  <c:v>-3.3333333333333298E-2</c:v>
                </c:pt>
                <c:pt idx="13">
                  <c:v>0</c:v>
                </c:pt>
                <c:pt idx="14">
                  <c:v>0.05</c:v>
                </c:pt>
                <c:pt idx="15">
                  <c:v>-3.3333333333333298E-2</c:v>
                </c:pt>
                <c:pt idx="16">
                  <c:v>0.05</c:v>
                </c:pt>
                <c:pt idx="17">
                  <c:v>0.05</c:v>
                </c:pt>
                <c:pt idx="18">
                  <c:v>0.05</c:v>
                </c:pt>
                <c:pt idx="19">
                  <c:v>0.05</c:v>
                </c:pt>
                <c:pt idx="20">
                  <c:v>3.3333333333333298E-2</c:v>
                </c:pt>
                <c:pt idx="21">
                  <c:v>0.05</c:v>
                </c:pt>
                <c:pt idx="22">
                  <c:v>3.3333333333333298E-2</c:v>
                </c:pt>
                <c:pt idx="23">
                  <c:v>0.05</c:v>
                </c:pt>
              </c:numCache>
            </c:numRef>
          </c:val>
          <c:smooth val="0"/>
          <c:extLst>
            <c:ext xmlns:c16="http://schemas.microsoft.com/office/drawing/2014/chart" uri="{C3380CC4-5D6E-409C-BE32-E72D297353CC}">
              <c16:uniqueId val="{00000001-EB7C-4E81-BE54-3E232F8A60F2}"/>
            </c:ext>
          </c:extLst>
        </c:ser>
        <c:dLbls>
          <c:showLegendKey val="0"/>
          <c:showVal val="0"/>
          <c:showCatName val="0"/>
          <c:showSerName val="0"/>
          <c:showPercent val="0"/>
          <c:showBubbleSize val="0"/>
        </c:dLbls>
        <c:marker val="1"/>
        <c:smooth val="0"/>
        <c:axId val="48681472"/>
        <c:axId val="443015168"/>
      </c:lineChart>
      <c:catAx>
        <c:axId val="48029184"/>
        <c:scaling>
          <c:orientation val="minMax"/>
        </c:scaling>
        <c:delete val="0"/>
        <c:axPos val="b"/>
        <c:numFmt formatCode="yy" sourceLinked="0"/>
        <c:majorTickMark val="out"/>
        <c:minorTickMark val="none"/>
        <c:tickLblPos val="low"/>
        <c:txPr>
          <a:bodyPr rot="-5400000" vert="horz"/>
          <a:lstStyle/>
          <a:p>
            <a:pPr>
              <a:defRPr/>
            </a:pPr>
            <a:endParaRPr lang="en-US"/>
          </a:p>
        </c:txPr>
        <c:crossAx val="47693120"/>
        <c:crossesAt val="0"/>
        <c:auto val="1"/>
        <c:lblAlgn val="ctr"/>
        <c:lblOffset val="100"/>
        <c:noMultiLvlLbl val="0"/>
      </c:catAx>
      <c:valAx>
        <c:axId val="47693120"/>
        <c:scaling>
          <c:orientation val="minMax"/>
          <c:max val="700"/>
          <c:min val="-700"/>
        </c:scaling>
        <c:delete val="0"/>
        <c:axPos val="l"/>
        <c:numFmt formatCode="#,##0" sourceLinked="0"/>
        <c:majorTickMark val="out"/>
        <c:minorTickMark val="none"/>
        <c:tickLblPos val="low"/>
        <c:crossAx val="48029184"/>
        <c:crosses val="autoZero"/>
        <c:crossBetween val="between"/>
        <c:majorUnit val="100"/>
      </c:valAx>
      <c:valAx>
        <c:axId val="443015168"/>
        <c:scaling>
          <c:orientation val="minMax"/>
          <c:max val="7.0000000000000007E-2"/>
          <c:min val="-7.0000000000000007E-2"/>
        </c:scaling>
        <c:delete val="0"/>
        <c:axPos val="r"/>
        <c:numFmt formatCode="0%" sourceLinked="0"/>
        <c:majorTickMark val="out"/>
        <c:minorTickMark val="none"/>
        <c:tickLblPos val="nextTo"/>
        <c:crossAx val="48681472"/>
        <c:crosses val="max"/>
        <c:crossBetween val="between"/>
      </c:valAx>
      <c:catAx>
        <c:axId val="48681472"/>
        <c:scaling>
          <c:orientation val="minMax"/>
        </c:scaling>
        <c:delete val="1"/>
        <c:axPos val="b"/>
        <c:numFmt formatCode="General" sourceLinked="1"/>
        <c:majorTickMark val="out"/>
        <c:minorTickMark val="none"/>
        <c:tickLblPos val="nextTo"/>
        <c:crossAx val="443015168"/>
        <c:crossesAt val="0"/>
        <c:auto val="1"/>
        <c:lblAlgn val="ctr"/>
        <c:lblOffset val="100"/>
        <c:noMultiLvlLbl val="0"/>
      </c:catAx>
      <c:spPr>
        <a:noFill/>
        <a:ln w="25400">
          <a:noFill/>
        </a:ln>
      </c:spPr>
    </c:plotArea>
    <c:legend>
      <c:legendPos val="r"/>
      <c:layout>
        <c:manualLayout>
          <c:xMode val="edge"/>
          <c:yMode val="edge"/>
          <c:x val="0.1149998955700829"/>
          <c:y val="7.879525194485823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Data'!$G$39</c:f>
          <c:strCache>
            <c:ptCount val="1"/>
            <c:pt idx="0">
              <c:v>WisdomTree Managed Futures (WTMF): Effective Weights (%) and Price Return Contributions (bps) by Asset Class Weight-adjusted, quarter to date,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7451791740318173"/>
          <c:w val="0.89919240864122751"/>
          <c:h val="0.7005013659006909"/>
        </c:manualLayout>
      </c:layout>
      <c:barChart>
        <c:barDir val="col"/>
        <c:grouping val="clustered"/>
        <c:varyColors val="0"/>
        <c:ser>
          <c:idx val="1"/>
          <c:order val="0"/>
          <c:tx>
            <c:v>QTD Price Return Contribution (bps)</c:v>
          </c:tx>
          <c:spPr>
            <a:solidFill>
              <a:srgbClr val="327A8C"/>
            </a:solidFill>
          </c:spPr>
          <c:invertIfNegative val="0"/>
          <c:dPt>
            <c:idx val="5"/>
            <c:invertIfNegative val="0"/>
            <c:bubble3D val="0"/>
            <c:spPr>
              <a:solidFill>
                <a:srgbClr val="8CA005"/>
              </a:solidFill>
            </c:spPr>
            <c:extLst>
              <c:ext xmlns:c16="http://schemas.microsoft.com/office/drawing/2014/chart" uri="{C3380CC4-5D6E-409C-BE32-E72D297353CC}">
                <c16:uniqueId val="{00000002-81BD-4B1D-888F-D831C7CD2ED5}"/>
              </c:ext>
            </c:extLst>
          </c:dPt>
          <c:dLbls>
            <c:dLbl>
              <c:idx val="0"/>
              <c:layout>
                <c:manualLayout>
                  <c:x val="0"/>
                  <c:y val="3.401628367882586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165-4169-A838-4E0CB64BFC8A}"/>
                </c:ext>
              </c:extLst>
            </c:dLbl>
            <c:dLbl>
              <c:idx val="2"/>
              <c:layout>
                <c:manualLayout>
                  <c:x val="-3.5611417188593578E-2"/>
                  <c:y val="6.802988912100273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1C-497E-99E6-9E46BC5D7920}"/>
                </c:ext>
              </c:extLst>
            </c:dLbl>
            <c:dLbl>
              <c:idx val="5"/>
              <c:layout>
                <c:manualLayout>
                  <c:x val="0"/>
                  <c:y val="6.80272108843549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BD-4B1D-888F-D831C7CD2ED5}"/>
                </c:ext>
              </c:extLst>
            </c:dLbl>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Data'!$H$31:$H$36</c:f>
              <c:strCache>
                <c:ptCount val="6"/>
                <c:pt idx="0">
                  <c:v>Energy</c:v>
                </c:pt>
                <c:pt idx="1">
                  <c:v>Metals</c:v>
                </c:pt>
                <c:pt idx="2">
                  <c:v>Soft</c:v>
                </c:pt>
                <c:pt idx="3">
                  <c:v>Currencies</c:v>
                </c:pt>
                <c:pt idx="4">
                  <c:v>Rates</c:v>
                </c:pt>
                <c:pt idx="5">
                  <c:v>WTMFPR Index</c:v>
                </c:pt>
              </c:strCache>
            </c:strRef>
          </c:cat>
          <c:val>
            <c:numRef>
              <c:f>'Chart Data'!$I$31:$I$36</c:f>
              <c:numCache>
                <c:formatCode>0.0</c:formatCode>
                <c:ptCount val="6"/>
                <c:pt idx="0">
                  <c:v>289.56116108385822</c:v>
                </c:pt>
                <c:pt idx="1">
                  <c:v>93.870277443315302</c:v>
                </c:pt>
                <c:pt idx="2">
                  <c:v>241.55652443452411</c:v>
                </c:pt>
                <c:pt idx="3">
                  <c:v>-23.555745106476081</c:v>
                </c:pt>
                <c:pt idx="4">
                  <c:v>34.992626779137801</c:v>
                </c:pt>
                <c:pt idx="5">
                  <c:v>636.42484463435937</c:v>
                </c:pt>
              </c:numCache>
            </c:numRef>
          </c:val>
          <c:extLst>
            <c:ext xmlns:c16="http://schemas.microsoft.com/office/drawing/2014/chart" uri="{C3380CC4-5D6E-409C-BE32-E72D297353CC}">
              <c16:uniqueId val="{00000000-81BD-4B1D-888F-D831C7CD2ED5}"/>
            </c:ext>
          </c:extLst>
        </c:ser>
        <c:dLbls>
          <c:showLegendKey val="0"/>
          <c:showVal val="0"/>
          <c:showCatName val="0"/>
          <c:showSerName val="0"/>
          <c:showPercent val="0"/>
          <c:showBubbleSize val="0"/>
        </c:dLbls>
        <c:gapWidth val="30"/>
        <c:axId val="48682496"/>
        <c:axId val="443016896"/>
      </c:barChart>
      <c:lineChart>
        <c:grouping val="stacked"/>
        <c:varyColors val="0"/>
        <c:ser>
          <c:idx val="0"/>
          <c:order val="1"/>
          <c:tx>
            <c:v>Average Effective Weight (%, + Long, - Short, RHS)</c:v>
          </c:tx>
          <c:spPr>
            <a:ln w="19050">
              <a:noFill/>
            </a:ln>
          </c:spPr>
          <c:marker>
            <c:symbol val="circle"/>
            <c:size val="8"/>
            <c:spPr>
              <a:solidFill>
                <a:srgbClr val="8CA005"/>
              </a:solidFill>
              <a:ln>
                <a:solidFill>
                  <a:schemeClr val="tx1"/>
                </a:solidFill>
              </a:ln>
            </c:spPr>
          </c:marker>
          <c:dPt>
            <c:idx val="5"/>
            <c:marker>
              <c:spPr>
                <a:solidFill>
                  <a:srgbClr val="327A8C"/>
                </a:solidFill>
                <a:ln>
                  <a:solidFill>
                    <a:schemeClr val="tx1"/>
                  </a:solidFill>
                </a:ln>
              </c:spPr>
            </c:marker>
            <c:bubble3D val="0"/>
            <c:extLst>
              <c:ext xmlns:c16="http://schemas.microsoft.com/office/drawing/2014/chart" uri="{C3380CC4-5D6E-409C-BE32-E72D297353CC}">
                <c16:uniqueId val="{00000003-81BD-4B1D-888F-D831C7CD2ED5}"/>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Data'!$H$31:$H$36</c:f>
              <c:strCache>
                <c:ptCount val="6"/>
                <c:pt idx="0">
                  <c:v>Energy</c:v>
                </c:pt>
                <c:pt idx="1">
                  <c:v>Metals</c:v>
                </c:pt>
                <c:pt idx="2">
                  <c:v>Soft</c:v>
                </c:pt>
                <c:pt idx="3">
                  <c:v>Currencies</c:v>
                </c:pt>
                <c:pt idx="4">
                  <c:v>Rates</c:v>
                </c:pt>
                <c:pt idx="5">
                  <c:v>WTMFPR Index</c:v>
                </c:pt>
              </c:strCache>
            </c:strRef>
          </c:cat>
          <c:val>
            <c:numRef>
              <c:f>'Chart Data'!$J$31:$J$36</c:f>
              <c:numCache>
                <c:formatCode>0.00%</c:formatCode>
                <c:ptCount val="6"/>
                <c:pt idx="0">
                  <c:v>0.1166666666666666</c:v>
                </c:pt>
                <c:pt idx="1">
                  <c:v>0.05</c:v>
                </c:pt>
                <c:pt idx="2">
                  <c:v>0.28333333333333333</c:v>
                </c:pt>
                <c:pt idx="3">
                  <c:v>0.3</c:v>
                </c:pt>
                <c:pt idx="4">
                  <c:v>6.6666666666666596E-2</c:v>
                </c:pt>
                <c:pt idx="5">
                  <c:v>0.81666666666666665</c:v>
                </c:pt>
              </c:numCache>
            </c:numRef>
          </c:val>
          <c:smooth val="0"/>
          <c:extLst>
            <c:ext xmlns:c16="http://schemas.microsoft.com/office/drawing/2014/chart" uri="{C3380CC4-5D6E-409C-BE32-E72D297353CC}">
              <c16:uniqueId val="{00000001-81BD-4B1D-888F-D831C7CD2ED5}"/>
            </c:ext>
          </c:extLst>
        </c:ser>
        <c:dLbls>
          <c:showLegendKey val="0"/>
          <c:showVal val="0"/>
          <c:showCatName val="0"/>
          <c:showSerName val="0"/>
          <c:showPercent val="0"/>
          <c:showBubbleSize val="0"/>
        </c:dLbls>
        <c:marker val="1"/>
        <c:smooth val="0"/>
        <c:axId val="48683520"/>
        <c:axId val="443017472"/>
      </c:lineChart>
      <c:catAx>
        <c:axId val="48682496"/>
        <c:scaling>
          <c:orientation val="minMax"/>
        </c:scaling>
        <c:delete val="0"/>
        <c:axPos val="b"/>
        <c:numFmt formatCode="yy" sourceLinked="0"/>
        <c:majorTickMark val="out"/>
        <c:minorTickMark val="none"/>
        <c:tickLblPos val="low"/>
        <c:txPr>
          <a:bodyPr rot="0" vert="horz"/>
          <a:lstStyle/>
          <a:p>
            <a:pPr>
              <a:defRPr/>
            </a:pPr>
            <a:endParaRPr lang="en-US"/>
          </a:p>
        </c:txPr>
        <c:crossAx val="443016896"/>
        <c:crossesAt val="0"/>
        <c:auto val="1"/>
        <c:lblAlgn val="ctr"/>
        <c:lblOffset val="100"/>
        <c:noMultiLvlLbl val="0"/>
      </c:catAx>
      <c:valAx>
        <c:axId val="443016896"/>
        <c:scaling>
          <c:orientation val="minMax"/>
          <c:max val="700"/>
          <c:min val="-700"/>
        </c:scaling>
        <c:delete val="0"/>
        <c:axPos val="l"/>
        <c:numFmt formatCode="#,##0" sourceLinked="0"/>
        <c:majorTickMark val="out"/>
        <c:minorTickMark val="none"/>
        <c:tickLblPos val="low"/>
        <c:crossAx val="48682496"/>
        <c:crosses val="autoZero"/>
        <c:crossBetween val="between"/>
      </c:valAx>
      <c:valAx>
        <c:axId val="443017472"/>
        <c:scaling>
          <c:orientation val="minMax"/>
          <c:max val="1"/>
          <c:min val="0"/>
        </c:scaling>
        <c:delete val="0"/>
        <c:axPos val="r"/>
        <c:numFmt formatCode="0%" sourceLinked="0"/>
        <c:majorTickMark val="out"/>
        <c:minorTickMark val="none"/>
        <c:tickLblPos val="nextTo"/>
        <c:crossAx val="48683520"/>
        <c:crosses val="max"/>
        <c:crossBetween val="between"/>
      </c:valAx>
      <c:catAx>
        <c:axId val="48683520"/>
        <c:scaling>
          <c:orientation val="minMax"/>
        </c:scaling>
        <c:delete val="1"/>
        <c:axPos val="b"/>
        <c:numFmt formatCode="General" sourceLinked="1"/>
        <c:majorTickMark val="out"/>
        <c:minorTickMark val="none"/>
        <c:tickLblPos val="nextTo"/>
        <c:crossAx val="443017472"/>
        <c:crossesAt val="0"/>
        <c:auto val="1"/>
        <c:lblAlgn val="ctr"/>
        <c:lblOffset val="100"/>
        <c:noMultiLvlLbl val="0"/>
      </c:catAx>
      <c:spPr>
        <a:noFill/>
        <a:ln w="25400">
          <a:noFill/>
        </a:ln>
      </c:spPr>
    </c:plotArea>
    <c:legend>
      <c:legendPos val="r"/>
      <c:layout>
        <c:manualLayout>
          <c:xMode val="edge"/>
          <c:yMode val="edge"/>
          <c:x val="0.1149998955700829"/>
          <c:y val="9.2400771332154907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Data'!$L$28</c:f>
          <c:strCache>
            <c:ptCount val="1"/>
            <c:pt idx="0">
              <c:v>WisdomTree Managed Futures (WTMF): Price Return Contribution of Assets (2021 YTD, bps) and Positioning 
Weight-adjusted, year to date,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3030030030030029"/>
          <c:w val="0.89919240864122751"/>
          <c:h val="0.55424274668369156"/>
        </c:manualLayout>
      </c:layout>
      <c:barChart>
        <c:barDir val="col"/>
        <c:grouping val="clustered"/>
        <c:varyColors val="0"/>
        <c:ser>
          <c:idx val="1"/>
          <c:order val="0"/>
          <c:tx>
            <c:v>YTD Price Return Contribution (bps)</c:v>
          </c:tx>
          <c:spPr>
            <a:solidFill>
              <a:srgbClr val="8CA005"/>
            </a:solidFill>
            <a:ln>
              <a:solidFill>
                <a:sysClr val="windowText" lastClr="000000"/>
              </a:solidFill>
            </a:ln>
          </c:spPr>
          <c:invertIfNegative val="0"/>
          <c:dPt>
            <c:idx val="24"/>
            <c:invertIfNegative val="0"/>
            <c:bubble3D val="0"/>
            <c:spPr>
              <a:solidFill>
                <a:srgbClr val="327A8C"/>
              </a:solidFill>
              <a:ln>
                <a:solidFill>
                  <a:sysClr val="windowText" lastClr="000000"/>
                </a:solidFill>
              </a:ln>
            </c:spPr>
            <c:extLst>
              <c:ext xmlns:c16="http://schemas.microsoft.com/office/drawing/2014/chart" uri="{C3380CC4-5D6E-409C-BE32-E72D297353CC}">
                <c16:uniqueId val="{00000001-C4E5-4473-A78F-8F3F2DCDFCFA}"/>
              </c:ext>
            </c:extLst>
          </c:dPt>
          <c:dLbls>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Data'!$M$2:$M$26</c:f>
              <c:strCache>
                <c:ptCount val="25"/>
                <c:pt idx="0">
                  <c:v>Japanese Yen</c:v>
                </c:pt>
                <c:pt idx="1">
                  <c:v>Swiss Franc</c:v>
                </c:pt>
                <c:pt idx="2">
                  <c:v>Euro</c:v>
                </c:pt>
                <c:pt idx="3">
                  <c:v>Live Cattle</c:v>
                </c:pt>
                <c:pt idx="4">
                  <c:v>Lean Hogs</c:v>
                </c:pt>
                <c:pt idx="5">
                  <c:v>Natural Gas</c:v>
                </c:pt>
                <c:pt idx="6">
                  <c:v>Silver</c:v>
                </c:pt>
                <c:pt idx="7">
                  <c:v>Coffee</c:v>
                </c:pt>
                <c:pt idx="8">
                  <c:v>Australian Dollar</c:v>
                </c:pt>
                <c:pt idx="9">
                  <c:v>Canadian Dollar</c:v>
                </c:pt>
                <c:pt idx="10">
                  <c:v>Cocoa</c:v>
                </c:pt>
                <c:pt idx="11">
                  <c:v>British Pound</c:v>
                </c:pt>
                <c:pt idx="12">
                  <c:v>10 Yr Note</c:v>
                </c:pt>
                <c:pt idx="13">
                  <c:v>Gold</c:v>
                </c:pt>
                <c:pt idx="14">
                  <c:v>Wheat</c:v>
                </c:pt>
                <c:pt idx="15">
                  <c:v>Treasury Bond</c:v>
                </c:pt>
                <c:pt idx="16">
                  <c:v>Soybeans</c:v>
                </c:pt>
                <c:pt idx="17">
                  <c:v>Sugar #11</c:v>
                </c:pt>
                <c:pt idx="18">
                  <c:v>Cotton</c:v>
                </c:pt>
                <c:pt idx="19">
                  <c:v>Corn</c:v>
                </c:pt>
                <c:pt idx="20">
                  <c:v>Heating Oil</c:v>
                </c:pt>
                <c:pt idx="21">
                  <c:v>High Grade Copper</c:v>
                </c:pt>
                <c:pt idx="22">
                  <c:v>Crude Oil (Light)</c:v>
                </c:pt>
                <c:pt idx="23">
                  <c:v>Unleaded Gas</c:v>
                </c:pt>
                <c:pt idx="24">
                  <c:v>WTMFPR Index</c:v>
                </c:pt>
              </c:strCache>
            </c:strRef>
          </c:cat>
          <c:val>
            <c:numRef>
              <c:f>'Chart Data'!$N$2:$N$26</c:f>
              <c:numCache>
                <c:formatCode>General</c:formatCode>
                <c:ptCount val="25"/>
                <c:pt idx="0">
                  <c:v>-16.171685222528001</c:v>
                </c:pt>
                <c:pt idx="1">
                  <c:v>-14.115116600619301</c:v>
                </c:pt>
                <c:pt idx="2">
                  <c:v>-6.7366838550486596</c:v>
                </c:pt>
                <c:pt idx="3">
                  <c:v>-6.09130969486782</c:v>
                </c:pt>
                <c:pt idx="4">
                  <c:v>0</c:v>
                </c:pt>
                <c:pt idx="5">
                  <c:v>0</c:v>
                </c:pt>
                <c:pt idx="6">
                  <c:v>0</c:v>
                </c:pt>
                <c:pt idx="7">
                  <c:v>0</c:v>
                </c:pt>
                <c:pt idx="8">
                  <c:v>0.71440062935135296</c:v>
                </c:pt>
                <c:pt idx="9">
                  <c:v>2.2755785550643299</c:v>
                </c:pt>
                <c:pt idx="10">
                  <c:v>8.0658902422681091</c:v>
                </c:pt>
                <c:pt idx="11">
                  <c:v>10.4777613873042</c:v>
                </c:pt>
                <c:pt idx="12">
                  <c:v>10.608942481749001</c:v>
                </c:pt>
                <c:pt idx="13">
                  <c:v>13.218475081766501</c:v>
                </c:pt>
                <c:pt idx="14">
                  <c:v>23.017198363934899</c:v>
                </c:pt>
                <c:pt idx="15">
                  <c:v>24.3836842973888</c:v>
                </c:pt>
                <c:pt idx="16">
                  <c:v>38.385575394341799</c:v>
                </c:pt>
                <c:pt idx="17">
                  <c:v>56.449111322478501</c:v>
                </c:pt>
                <c:pt idx="18">
                  <c:v>58.054462078265303</c:v>
                </c:pt>
                <c:pt idx="19">
                  <c:v>63.675596728103301</c:v>
                </c:pt>
                <c:pt idx="20">
                  <c:v>75.375474768792898</c:v>
                </c:pt>
                <c:pt idx="21">
                  <c:v>80.651802361548803</c:v>
                </c:pt>
                <c:pt idx="22">
                  <c:v>83.430350921245306</c:v>
                </c:pt>
                <c:pt idx="23">
                  <c:v>130.75533539381999</c:v>
                </c:pt>
                <c:pt idx="24" formatCode="0.0">
                  <c:v>636.42484463435926</c:v>
                </c:pt>
              </c:numCache>
            </c:numRef>
          </c:val>
          <c:extLst>
            <c:ext xmlns:c16="http://schemas.microsoft.com/office/drawing/2014/chart" uri="{C3380CC4-5D6E-409C-BE32-E72D297353CC}">
              <c16:uniqueId val="{00000003-E6AF-4E45-BEDB-CDD69CDD40CB}"/>
            </c:ext>
          </c:extLst>
        </c:ser>
        <c:dLbls>
          <c:showLegendKey val="0"/>
          <c:showVal val="0"/>
          <c:showCatName val="0"/>
          <c:showSerName val="0"/>
          <c:showPercent val="0"/>
          <c:showBubbleSize val="0"/>
        </c:dLbls>
        <c:gapWidth val="30"/>
        <c:axId val="48029184"/>
        <c:axId val="47693120"/>
      </c:barChart>
      <c:lineChart>
        <c:grouping val="stacked"/>
        <c:varyColors val="0"/>
        <c:ser>
          <c:idx val="0"/>
          <c:order val="1"/>
          <c:tx>
            <c:v>Average Effective Weight (%, + Long, - Short, RHS)</c:v>
          </c:tx>
          <c:spPr>
            <a:ln w="19050">
              <a:noFill/>
            </a:ln>
          </c:spPr>
          <c:marker>
            <c:symbol val="circle"/>
            <c:size val="8"/>
            <c:spPr>
              <a:solidFill>
                <a:srgbClr val="327A8C"/>
              </a:solidFill>
              <a:ln>
                <a:solidFill>
                  <a:schemeClr val="tx1"/>
                </a:solidFill>
              </a:ln>
            </c:spPr>
          </c:marker>
          <c:cat>
            <c:strRef>
              <c:f>'Chart Data'!$H$2:$H$25</c:f>
              <c:strCache>
                <c:ptCount val="24"/>
                <c:pt idx="0">
                  <c:v>Japanese Yen</c:v>
                </c:pt>
                <c:pt idx="1">
                  <c:v>Swiss Franc</c:v>
                </c:pt>
                <c:pt idx="2">
                  <c:v>Euro</c:v>
                </c:pt>
                <c:pt idx="3">
                  <c:v>Live Cattle</c:v>
                </c:pt>
                <c:pt idx="4">
                  <c:v>Lean Hogs</c:v>
                </c:pt>
                <c:pt idx="5">
                  <c:v>Natural Gas</c:v>
                </c:pt>
                <c:pt idx="6">
                  <c:v>Silver</c:v>
                </c:pt>
                <c:pt idx="7">
                  <c:v>Coffee</c:v>
                </c:pt>
                <c:pt idx="8">
                  <c:v>Australian Dollar</c:v>
                </c:pt>
                <c:pt idx="9">
                  <c:v>Canadian Dollar</c:v>
                </c:pt>
                <c:pt idx="10">
                  <c:v>Cocoa</c:v>
                </c:pt>
                <c:pt idx="11">
                  <c:v>British Pound</c:v>
                </c:pt>
                <c:pt idx="12">
                  <c:v>10 Yr Note</c:v>
                </c:pt>
                <c:pt idx="13">
                  <c:v>Gold</c:v>
                </c:pt>
                <c:pt idx="14">
                  <c:v>Wheat</c:v>
                </c:pt>
                <c:pt idx="15">
                  <c:v>Treasury Bond</c:v>
                </c:pt>
                <c:pt idx="16">
                  <c:v>Soybeans</c:v>
                </c:pt>
                <c:pt idx="17">
                  <c:v>Sugar #11</c:v>
                </c:pt>
                <c:pt idx="18">
                  <c:v>Cotton</c:v>
                </c:pt>
                <c:pt idx="19">
                  <c:v>Corn</c:v>
                </c:pt>
                <c:pt idx="20">
                  <c:v>Heating Oil</c:v>
                </c:pt>
                <c:pt idx="21">
                  <c:v>High Grade Copper</c:v>
                </c:pt>
                <c:pt idx="22">
                  <c:v>Crude Oil (Light)</c:v>
                </c:pt>
                <c:pt idx="23">
                  <c:v>Unleaded Gas</c:v>
                </c:pt>
              </c:strCache>
            </c:strRef>
          </c:cat>
          <c:val>
            <c:numRef>
              <c:f>'Chart Data'!$O$2:$O$25</c:f>
              <c:numCache>
                <c:formatCode>General</c:formatCode>
                <c:ptCount val="24"/>
                <c:pt idx="0">
                  <c:v>0.05</c:v>
                </c:pt>
                <c:pt idx="1">
                  <c:v>0.05</c:v>
                </c:pt>
                <c:pt idx="2">
                  <c:v>0.05</c:v>
                </c:pt>
                <c:pt idx="3">
                  <c:v>0</c:v>
                </c:pt>
                <c:pt idx="4">
                  <c:v>0</c:v>
                </c:pt>
                <c:pt idx="5">
                  <c:v>0</c:v>
                </c:pt>
                <c:pt idx="6">
                  <c:v>0</c:v>
                </c:pt>
                <c:pt idx="7">
                  <c:v>0</c:v>
                </c:pt>
                <c:pt idx="8">
                  <c:v>0.05</c:v>
                </c:pt>
                <c:pt idx="9">
                  <c:v>0.05</c:v>
                </c:pt>
                <c:pt idx="10">
                  <c:v>3.3333333333333298E-2</c:v>
                </c:pt>
                <c:pt idx="11">
                  <c:v>0.05</c:v>
                </c:pt>
                <c:pt idx="12">
                  <c:v>-3.3333333333333298E-2</c:v>
                </c:pt>
                <c:pt idx="13">
                  <c:v>0</c:v>
                </c:pt>
                <c:pt idx="14">
                  <c:v>0.05</c:v>
                </c:pt>
                <c:pt idx="15">
                  <c:v>-3.3333333333333298E-2</c:v>
                </c:pt>
                <c:pt idx="16">
                  <c:v>0.05</c:v>
                </c:pt>
                <c:pt idx="17">
                  <c:v>0.05</c:v>
                </c:pt>
                <c:pt idx="18">
                  <c:v>0.05</c:v>
                </c:pt>
                <c:pt idx="19">
                  <c:v>0.05</c:v>
                </c:pt>
                <c:pt idx="20">
                  <c:v>3.3333333333333298E-2</c:v>
                </c:pt>
                <c:pt idx="21">
                  <c:v>0.05</c:v>
                </c:pt>
                <c:pt idx="22">
                  <c:v>3.3333333333333298E-2</c:v>
                </c:pt>
                <c:pt idx="23">
                  <c:v>0.05</c:v>
                </c:pt>
              </c:numCache>
            </c:numRef>
          </c:val>
          <c:smooth val="0"/>
          <c:extLst>
            <c:ext xmlns:c16="http://schemas.microsoft.com/office/drawing/2014/chart" uri="{C3380CC4-5D6E-409C-BE32-E72D297353CC}">
              <c16:uniqueId val="{00000004-E6AF-4E45-BEDB-CDD69CDD40CB}"/>
            </c:ext>
          </c:extLst>
        </c:ser>
        <c:dLbls>
          <c:showLegendKey val="0"/>
          <c:showVal val="0"/>
          <c:showCatName val="0"/>
          <c:showSerName val="0"/>
          <c:showPercent val="0"/>
          <c:showBubbleSize val="0"/>
        </c:dLbls>
        <c:marker val="1"/>
        <c:smooth val="0"/>
        <c:axId val="48681472"/>
        <c:axId val="443015168"/>
      </c:lineChart>
      <c:catAx>
        <c:axId val="48029184"/>
        <c:scaling>
          <c:orientation val="minMax"/>
        </c:scaling>
        <c:delete val="0"/>
        <c:axPos val="b"/>
        <c:numFmt formatCode="yy" sourceLinked="0"/>
        <c:majorTickMark val="out"/>
        <c:minorTickMark val="none"/>
        <c:tickLblPos val="low"/>
        <c:txPr>
          <a:bodyPr rot="-5400000" vert="horz"/>
          <a:lstStyle/>
          <a:p>
            <a:pPr>
              <a:defRPr/>
            </a:pPr>
            <a:endParaRPr lang="en-US"/>
          </a:p>
        </c:txPr>
        <c:crossAx val="47693120"/>
        <c:crossesAt val="0"/>
        <c:auto val="1"/>
        <c:lblAlgn val="ctr"/>
        <c:lblOffset val="100"/>
        <c:noMultiLvlLbl val="0"/>
      </c:catAx>
      <c:valAx>
        <c:axId val="47693120"/>
        <c:scaling>
          <c:orientation val="minMax"/>
          <c:max val="700"/>
          <c:min val="-700"/>
        </c:scaling>
        <c:delete val="0"/>
        <c:axPos val="l"/>
        <c:numFmt formatCode="#,##0" sourceLinked="0"/>
        <c:majorTickMark val="out"/>
        <c:minorTickMark val="none"/>
        <c:tickLblPos val="low"/>
        <c:crossAx val="48029184"/>
        <c:crosses val="autoZero"/>
        <c:crossBetween val="between"/>
      </c:valAx>
      <c:valAx>
        <c:axId val="443015168"/>
        <c:scaling>
          <c:orientation val="minMax"/>
          <c:max val="7.0000000000000007E-2"/>
          <c:min val="-7.0000000000000007E-2"/>
        </c:scaling>
        <c:delete val="0"/>
        <c:axPos val="r"/>
        <c:numFmt formatCode="0%" sourceLinked="0"/>
        <c:majorTickMark val="out"/>
        <c:minorTickMark val="none"/>
        <c:tickLblPos val="nextTo"/>
        <c:crossAx val="48681472"/>
        <c:crosses val="max"/>
        <c:crossBetween val="between"/>
      </c:valAx>
      <c:catAx>
        <c:axId val="48681472"/>
        <c:scaling>
          <c:orientation val="minMax"/>
        </c:scaling>
        <c:delete val="1"/>
        <c:axPos val="b"/>
        <c:numFmt formatCode="General" sourceLinked="1"/>
        <c:majorTickMark val="out"/>
        <c:minorTickMark val="none"/>
        <c:tickLblPos val="nextTo"/>
        <c:crossAx val="443015168"/>
        <c:crossesAt val="0"/>
        <c:auto val="1"/>
        <c:lblAlgn val="ctr"/>
        <c:lblOffset val="100"/>
        <c:noMultiLvlLbl val="0"/>
      </c:catAx>
      <c:spPr>
        <a:noFill/>
        <a:ln w="25400">
          <a:noFill/>
        </a:ln>
      </c:spPr>
    </c:plotArea>
    <c:legend>
      <c:legendPos val="r"/>
      <c:layout>
        <c:manualLayout>
          <c:xMode val="edge"/>
          <c:yMode val="edge"/>
          <c:x val="0.11499992148663925"/>
          <c:y val="5.8894727711274894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Data'!$L$39</c:f>
          <c:strCache>
            <c:ptCount val="1"/>
            <c:pt idx="0">
              <c:v>WisdomTree Managed Futures (WTMF): Effective Weights (%) and Price Return Contributions (bps) by Asset Class Weight-adjusted, year to date,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7451791740318173"/>
          <c:w val="0.89919240864122751"/>
          <c:h val="0.7005013659006909"/>
        </c:manualLayout>
      </c:layout>
      <c:barChart>
        <c:barDir val="col"/>
        <c:grouping val="clustered"/>
        <c:varyColors val="0"/>
        <c:ser>
          <c:idx val="1"/>
          <c:order val="0"/>
          <c:tx>
            <c:v>MTD Price Return Contribution (bps)</c:v>
          </c:tx>
          <c:spPr>
            <a:solidFill>
              <a:srgbClr val="8CA005"/>
            </a:solidFill>
            <a:ln>
              <a:solidFill>
                <a:schemeClr val="tx1"/>
              </a:solidFill>
            </a:ln>
          </c:spPr>
          <c:invertIfNegative val="0"/>
          <c:dPt>
            <c:idx val="0"/>
            <c:invertIfNegative val="0"/>
            <c:bubble3D val="0"/>
            <c:spPr>
              <a:solidFill>
                <a:srgbClr val="327A8C"/>
              </a:solidFill>
              <a:ln>
                <a:solidFill>
                  <a:schemeClr val="tx1"/>
                </a:solidFill>
              </a:ln>
            </c:spPr>
            <c:extLst>
              <c:ext xmlns:c16="http://schemas.microsoft.com/office/drawing/2014/chart" uri="{C3380CC4-5D6E-409C-BE32-E72D297353CC}">
                <c16:uniqueId val="{00000001-3C30-4FBD-B256-61A2586C7B53}"/>
              </c:ext>
            </c:extLst>
          </c:dPt>
          <c:dPt>
            <c:idx val="1"/>
            <c:invertIfNegative val="0"/>
            <c:bubble3D val="0"/>
            <c:spPr>
              <a:solidFill>
                <a:srgbClr val="327A8C"/>
              </a:solidFill>
              <a:ln>
                <a:solidFill>
                  <a:schemeClr val="tx1"/>
                </a:solidFill>
              </a:ln>
            </c:spPr>
            <c:extLst>
              <c:ext xmlns:c16="http://schemas.microsoft.com/office/drawing/2014/chart" uri="{C3380CC4-5D6E-409C-BE32-E72D297353CC}">
                <c16:uniqueId val="{00000002-3C30-4FBD-B256-61A2586C7B53}"/>
              </c:ext>
            </c:extLst>
          </c:dPt>
          <c:dPt>
            <c:idx val="2"/>
            <c:invertIfNegative val="0"/>
            <c:bubble3D val="0"/>
            <c:spPr>
              <a:solidFill>
                <a:srgbClr val="327A8C"/>
              </a:solidFill>
              <a:ln>
                <a:solidFill>
                  <a:schemeClr val="tx1"/>
                </a:solidFill>
              </a:ln>
            </c:spPr>
            <c:extLst>
              <c:ext xmlns:c16="http://schemas.microsoft.com/office/drawing/2014/chart" uri="{C3380CC4-5D6E-409C-BE32-E72D297353CC}">
                <c16:uniqueId val="{00000003-3C30-4FBD-B256-61A2586C7B53}"/>
              </c:ext>
            </c:extLst>
          </c:dPt>
          <c:dPt>
            <c:idx val="3"/>
            <c:invertIfNegative val="0"/>
            <c:bubble3D val="0"/>
            <c:spPr>
              <a:solidFill>
                <a:srgbClr val="327A8C"/>
              </a:solidFill>
              <a:ln>
                <a:solidFill>
                  <a:schemeClr val="tx1"/>
                </a:solidFill>
              </a:ln>
            </c:spPr>
            <c:extLst>
              <c:ext xmlns:c16="http://schemas.microsoft.com/office/drawing/2014/chart" uri="{C3380CC4-5D6E-409C-BE32-E72D297353CC}">
                <c16:uniqueId val="{00000004-3C30-4FBD-B256-61A2586C7B53}"/>
              </c:ext>
            </c:extLst>
          </c:dPt>
          <c:dPt>
            <c:idx val="4"/>
            <c:invertIfNegative val="0"/>
            <c:bubble3D val="0"/>
            <c:spPr>
              <a:solidFill>
                <a:srgbClr val="327A8C"/>
              </a:solidFill>
              <a:ln>
                <a:solidFill>
                  <a:schemeClr val="tx1"/>
                </a:solidFill>
              </a:ln>
            </c:spPr>
            <c:extLst>
              <c:ext xmlns:c16="http://schemas.microsoft.com/office/drawing/2014/chart" uri="{C3380CC4-5D6E-409C-BE32-E72D297353CC}">
                <c16:uniqueId val="{00000005-3C30-4FBD-B256-61A2586C7B53}"/>
              </c:ext>
            </c:extLst>
          </c:dPt>
          <c:dLbls>
            <c:dLbl>
              <c:idx val="5"/>
              <c:layout>
                <c:manualLayout>
                  <c:x val="-1.7805708594298094E-3"/>
                  <c:y val="1.3605442176870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4F2-4844-BF24-E7C6E08F7B74}"/>
                </c:ext>
              </c:extLst>
            </c:dLbl>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Data'!$M$31:$M$36</c:f>
              <c:strCache>
                <c:ptCount val="6"/>
                <c:pt idx="0">
                  <c:v>Energy</c:v>
                </c:pt>
                <c:pt idx="1">
                  <c:v>Metals</c:v>
                </c:pt>
                <c:pt idx="2">
                  <c:v>Soft</c:v>
                </c:pt>
                <c:pt idx="3">
                  <c:v>Currencies</c:v>
                </c:pt>
                <c:pt idx="4">
                  <c:v>Rates</c:v>
                </c:pt>
                <c:pt idx="5">
                  <c:v>WTMFPR Index</c:v>
                </c:pt>
              </c:strCache>
            </c:strRef>
          </c:cat>
          <c:val>
            <c:numRef>
              <c:f>'Chart Data'!$N$31:$N$36</c:f>
              <c:numCache>
                <c:formatCode>0.0</c:formatCode>
                <c:ptCount val="6"/>
                <c:pt idx="0">
                  <c:v>289.56116108385822</c:v>
                </c:pt>
                <c:pt idx="1">
                  <c:v>93.870277443315302</c:v>
                </c:pt>
                <c:pt idx="2">
                  <c:v>241.55652443452411</c:v>
                </c:pt>
                <c:pt idx="3">
                  <c:v>-23.555745106476081</c:v>
                </c:pt>
                <c:pt idx="4">
                  <c:v>34.992626779137801</c:v>
                </c:pt>
                <c:pt idx="5">
                  <c:v>636.42484463435937</c:v>
                </c:pt>
              </c:numCache>
            </c:numRef>
          </c:val>
          <c:extLst>
            <c:ext xmlns:c16="http://schemas.microsoft.com/office/drawing/2014/chart" uri="{C3380CC4-5D6E-409C-BE32-E72D297353CC}">
              <c16:uniqueId val="{00000004-69FF-436F-9182-9FC73700372C}"/>
            </c:ext>
          </c:extLst>
        </c:ser>
        <c:dLbls>
          <c:showLegendKey val="0"/>
          <c:showVal val="0"/>
          <c:showCatName val="0"/>
          <c:showSerName val="0"/>
          <c:showPercent val="0"/>
          <c:showBubbleSize val="0"/>
        </c:dLbls>
        <c:gapWidth val="30"/>
        <c:axId val="48682496"/>
        <c:axId val="443016896"/>
      </c:barChart>
      <c:lineChart>
        <c:grouping val="stacked"/>
        <c:varyColors val="0"/>
        <c:ser>
          <c:idx val="0"/>
          <c:order val="1"/>
          <c:tx>
            <c:v>Effective Weight (%, + Long, - Short, RHS)</c:v>
          </c:tx>
          <c:spPr>
            <a:ln w="19050">
              <a:noFill/>
            </a:ln>
          </c:spPr>
          <c:marker>
            <c:symbol val="circle"/>
            <c:size val="8"/>
            <c:spPr>
              <a:solidFill>
                <a:srgbClr val="8CA005"/>
              </a:solidFill>
              <a:ln>
                <a:solidFill>
                  <a:schemeClr val="tx1"/>
                </a:solidFill>
              </a:ln>
            </c:spPr>
          </c:marker>
          <c:dPt>
            <c:idx val="5"/>
            <c:marker>
              <c:spPr>
                <a:solidFill>
                  <a:srgbClr val="327A8C"/>
                </a:solidFill>
                <a:ln>
                  <a:solidFill>
                    <a:schemeClr val="tx1"/>
                  </a:solidFill>
                </a:ln>
              </c:spPr>
            </c:marker>
            <c:bubble3D val="0"/>
            <c:extLst>
              <c:ext xmlns:c16="http://schemas.microsoft.com/office/drawing/2014/chart" uri="{C3380CC4-5D6E-409C-BE32-E72D297353CC}">
                <c16:uniqueId val="{00000005-69FF-436F-9182-9FC73700372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Data'!$M$31:$M$36</c:f>
              <c:strCache>
                <c:ptCount val="6"/>
                <c:pt idx="0">
                  <c:v>Energy</c:v>
                </c:pt>
                <c:pt idx="1">
                  <c:v>Metals</c:v>
                </c:pt>
                <c:pt idx="2">
                  <c:v>Soft</c:v>
                </c:pt>
                <c:pt idx="3">
                  <c:v>Currencies</c:v>
                </c:pt>
                <c:pt idx="4">
                  <c:v>Rates</c:v>
                </c:pt>
                <c:pt idx="5">
                  <c:v>WTMFPR Index</c:v>
                </c:pt>
              </c:strCache>
            </c:strRef>
          </c:cat>
          <c:val>
            <c:numRef>
              <c:f>'Chart Data'!$O$31:$O$36</c:f>
              <c:numCache>
                <c:formatCode>0.00%</c:formatCode>
                <c:ptCount val="6"/>
                <c:pt idx="0">
                  <c:v>0.1166666666666666</c:v>
                </c:pt>
                <c:pt idx="1">
                  <c:v>0.05</c:v>
                </c:pt>
                <c:pt idx="2">
                  <c:v>0.28333333333333333</c:v>
                </c:pt>
                <c:pt idx="3">
                  <c:v>0.3</c:v>
                </c:pt>
                <c:pt idx="4">
                  <c:v>6.6666666666666596E-2</c:v>
                </c:pt>
                <c:pt idx="5">
                  <c:v>0.81666666666666665</c:v>
                </c:pt>
              </c:numCache>
            </c:numRef>
          </c:val>
          <c:smooth val="0"/>
          <c:extLst>
            <c:ext xmlns:c16="http://schemas.microsoft.com/office/drawing/2014/chart" uri="{C3380CC4-5D6E-409C-BE32-E72D297353CC}">
              <c16:uniqueId val="{00000006-69FF-436F-9182-9FC73700372C}"/>
            </c:ext>
          </c:extLst>
        </c:ser>
        <c:dLbls>
          <c:showLegendKey val="0"/>
          <c:showVal val="0"/>
          <c:showCatName val="0"/>
          <c:showSerName val="0"/>
          <c:showPercent val="0"/>
          <c:showBubbleSize val="0"/>
        </c:dLbls>
        <c:marker val="1"/>
        <c:smooth val="0"/>
        <c:axId val="48683520"/>
        <c:axId val="443017472"/>
      </c:lineChart>
      <c:catAx>
        <c:axId val="48682496"/>
        <c:scaling>
          <c:orientation val="minMax"/>
        </c:scaling>
        <c:delete val="0"/>
        <c:axPos val="b"/>
        <c:numFmt formatCode="yy" sourceLinked="0"/>
        <c:majorTickMark val="out"/>
        <c:minorTickMark val="none"/>
        <c:tickLblPos val="low"/>
        <c:txPr>
          <a:bodyPr rot="0" vert="horz"/>
          <a:lstStyle/>
          <a:p>
            <a:pPr>
              <a:defRPr/>
            </a:pPr>
            <a:endParaRPr lang="en-US"/>
          </a:p>
        </c:txPr>
        <c:crossAx val="443016896"/>
        <c:crossesAt val="0"/>
        <c:auto val="1"/>
        <c:lblAlgn val="ctr"/>
        <c:lblOffset val="100"/>
        <c:noMultiLvlLbl val="0"/>
      </c:catAx>
      <c:valAx>
        <c:axId val="443016896"/>
        <c:scaling>
          <c:orientation val="minMax"/>
          <c:max val="700"/>
          <c:min val="-700"/>
        </c:scaling>
        <c:delete val="0"/>
        <c:axPos val="l"/>
        <c:numFmt formatCode="#,##0" sourceLinked="0"/>
        <c:majorTickMark val="out"/>
        <c:minorTickMark val="none"/>
        <c:tickLblPos val="low"/>
        <c:crossAx val="48682496"/>
        <c:crosses val="autoZero"/>
        <c:crossBetween val="between"/>
      </c:valAx>
      <c:valAx>
        <c:axId val="443017472"/>
        <c:scaling>
          <c:orientation val="minMax"/>
          <c:max val="1"/>
          <c:min val="0"/>
        </c:scaling>
        <c:delete val="0"/>
        <c:axPos val="r"/>
        <c:numFmt formatCode="0%" sourceLinked="0"/>
        <c:majorTickMark val="out"/>
        <c:minorTickMark val="none"/>
        <c:tickLblPos val="nextTo"/>
        <c:crossAx val="48683520"/>
        <c:crosses val="max"/>
        <c:crossBetween val="between"/>
      </c:valAx>
      <c:catAx>
        <c:axId val="48683520"/>
        <c:scaling>
          <c:orientation val="minMax"/>
        </c:scaling>
        <c:delete val="1"/>
        <c:axPos val="b"/>
        <c:numFmt formatCode="General" sourceLinked="1"/>
        <c:majorTickMark val="out"/>
        <c:minorTickMark val="none"/>
        <c:tickLblPos val="nextTo"/>
        <c:crossAx val="443017472"/>
        <c:crossesAt val="0"/>
        <c:auto val="1"/>
        <c:lblAlgn val="ctr"/>
        <c:lblOffset val="100"/>
        <c:noMultiLvlLbl val="0"/>
      </c:catAx>
      <c:spPr>
        <a:noFill/>
        <a:ln w="25400">
          <a:noFill/>
        </a:ln>
      </c:spPr>
    </c:plotArea>
    <c:legend>
      <c:legendPos val="r"/>
      <c:layout>
        <c:manualLayout>
          <c:xMode val="edge"/>
          <c:yMode val="edge"/>
          <c:x val="0.1149998955700829"/>
          <c:y val="9.2400771332154907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Data'!$Q$28</c:f>
          <c:strCache>
            <c:ptCount val="1"/>
            <c:pt idx="0">
              <c:v>WisdomTree Managed Futures (WTMF): Price Return Contribution of Assets (bps) and Positioning 
Weight-adjusted, since 08/31/2020,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3030030030030029"/>
          <c:w val="0.89919240864122751"/>
          <c:h val="0.55424274668369156"/>
        </c:manualLayout>
      </c:layout>
      <c:barChart>
        <c:barDir val="col"/>
        <c:grouping val="clustered"/>
        <c:varyColors val="0"/>
        <c:ser>
          <c:idx val="1"/>
          <c:order val="0"/>
          <c:tx>
            <c:v>Since Inception Price Return Contribution (bps)</c:v>
          </c:tx>
          <c:spPr>
            <a:solidFill>
              <a:srgbClr val="8CA005"/>
            </a:solidFill>
            <a:ln>
              <a:solidFill>
                <a:schemeClr val="tx1"/>
              </a:solidFill>
            </a:ln>
          </c:spPr>
          <c:invertIfNegative val="0"/>
          <c:dPt>
            <c:idx val="24"/>
            <c:invertIfNegative val="0"/>
            <c:bubble3D val="0"/>
            <c:spPr>
              <a:solidFill>
                <a:srgbClr val="327A8C"/>
              </a:solidFill>
              <a:ln>
                <a:solidFill>
                  <a:schemeClr val="tx1"/>
                </a:solidFill>
              </a:ln>
            </c:spPr>
            <c:extLst>
              <c:ext xmlns:c16="http://schemas.microsoft.com/office/drawing/2014/chart" uri="{C3380CC4-5D6E-409C-BE32-E72D297353CC}">
                <c16:uniqueId val="{00000001-2A60-4970-ADA8-21D1407092F9}"/>
              </c:ext>
            </c:extLst>
          </c:dPt>
          <c:dLbls>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Data'!$R$2:$R$26</c:f>
              <c:strCache>
                <c:ptCount val="25"/>
                <c:pt idx="0">
                  <c:v>Live Cattle</c:v>
                </c:pt>
                <c:pt idx="1">
                  <c:v>Gold</c:v>
                </c:pt>
                <c:pt idx="2">
                  <c:v>Swiss Franc</c:v>
                </c:pt>
                <c:pt idx="3">
                  <c:v>Cocoa</c:v>
                </c:pt>
                <c:pt idx="4">
                  <c:v>Japanese Yen</c:v>
                </c:pt>
                <c:pt idx="5">
                  <c:v>Silver</c:v>
                </c:pt>
                <c:pt idx="6">
                  <c:v>Coffee</c:v>
                </c:pt>
                <c:pt idx="7">
                  <c:v>Lean Hogs</c:v>
                </c:pt>
                <c:pt idx="8">
                  <c:v>Natural Gas</c:v>
                </c:pt>
                <c:pt idx="9">
                  <c:v>Euro</c:v>
                </c:pt>
                <c:pt idx="10">
                  <c:v>10 Yr Note</c:v>
                </c:pt>
                <c:pt idx="11">
                  <c:v>Canadian Dollar</c:v>
                </c:pt>
                <c:pt idx="12">
                  <c:v>Australian Dollar</c:v>
                </c:pt>
                <c:pt idx="13">
                  <c:v>British Pound</c:v>
                </c:pt>
                <c:pt idx="14">
                  <c:v>Treasury Bond</c:v>
                </c:pt>
                <c:pt idx="15">
                  <c:v>Crude Oil (Light)</c:v>
                </c:pt>
                <c:pt idx="16">
                  <c:v>Wheat</c:v>
                </c:pt>
                <c:pt idx="17">
                  <c:v>Heating Oil</c:v>
                </c:pt>
                <c:pt idx="18">
                  <c:v>Unleaded Gas</c:v>
                </c:pt>
                <c:pt idx="19">
                  <c:v>Sugar #11</c:v>
                </c:pt>
                <c:pt idx="20">
                  <c:v>Corn</c:v>
                </c:pt>
                <c:pt idx="21">
                  <c:v>Cotton</c:v>
                </c:pt>
                <c:pt idx="22">
                  <c:v>High Grade Copper</c:v>
                </c:pt>
                <c:pt idx="23">
                  <c:v>Soybeans</c:v>
                </c:pt>
                <c:pt idx="24">
                  <c:v>WTMFPR Index</c:v>
                </c:pt>
              </c:strCache>
            </c:strRef>
          </c:cat>
          <c:val>
            <c:numRef>
              <c:f>'Chart Data'!$S$2:$S$26</c:f>
              <c:numCache>
                <c:formatCode>General</c:formatCode>
                <c:ptCount val="25"/>
                <c:pt idx="0">
                  <c:v>-32.621606409312101</c:v>
                </c:pt>
                <c:pt idx="1">
                  <c:v>-15.2326469206554</c:v>
                </c:pt>
                <c:pt idx="2">
                  <c:v>-11.682524601283101</c:v>
                </c:pt>
                <c:pt idx="3">
                  <c:v>-10.743551451869401</c:v>
                </c:pt>
                <c:pt idx="4">
                  <c:v>-4.8050133919919098</c:v>
                </c:pt>
                <c:pt idx="5">
                  <c:v>0</c:v>
                </c:pt>
                <c:pt idx="6">
                  <c:v>0</c:v>
                </c:pt>
                <c:pt idx="7">
                  <c:v>0</c:v>
                </c:pt>
                <c:pt idx="8">
                  <c:v>0</c:v>
                </c:pt>
                <c:pt idx="9">
                  <c:v>0.15711843583066101</c:v>
                </c:pt>
                <c:pt idx="10">
                  <c:v>7.9806841044982599</c:v>
                </c:pt>
                <c:pt idx="11">
                  <c:v>8.3321024588589605</c:v>
                </c:pt>
                <c:pt idx="12">
                  <c:v>15.025260008236801</c:v>
                </c:pt>
                <c:pt idx="13">
                  <c:v>15.7433921756156</c:v>
                </c:pt>
                <c:pt idx="14">
                  <c:v>33.776104983507302</c:v>
                </c:pt>
                <c:pt idx="15">
                  <c:v>64.368234440206294</c:v>
                </c:pt>
                <c:pt idx="16">
                  <c:v>94.347586114613705</c:v>
                </c:pt>
                <c:pt idx="17">
                  <c:v>99.487345493085598</c:v>
                </c:pt>
                <c:pt idx="18">
                  <c:v>123.342589106397</c:v>
                </c:pt>
                <c:pt idx="19">
                  <c:v>136.54137140601401</c:v>
                </c:pt>
                <c:pt idx="20">
                  <c:v>150.552861545186</c:v>
                </c:pt>
                <c:pt idx="21">
                  <c:v>150.633916772498</c:v>
                </c:pt>
                <c:pt idx="22">
                  <c:v>164.79739867804699</c:v>
                </c:pt>
                <c:pt idx="23">
                  <c:v>223.667106804393</c:v>
                </c:pt>
                <c:pt idx="24" formatCode="0.0">
                  <c:v>1213.6677297518763</c:v>
                </c:pt>
              </c:numCache>
            </c:numRef>
          </c:val>
          <c:extLst>
            <c:ext xmlns:c16="http://schemas.microsoft.com/office/drawing/2014/chart" uri="{C3380CC4-5D6E-409C-BE32-E72D297353CC}">
              <c16:uniqueId val="{00000002-2A60-4970-ADA8-21D1407092F9}"/>
            </c:ext>
          </c:extLst>
        </c:ser>
        <c:dLbls>
          <c:showLegendKey val="0"/>
          <c:showVal val="0"/>
          <c:showCatName val="0"/>
          <c:showSerName val="0"/>
          <c:showPercent val="0"/>
          <c:showBubbleSize val="0"/>
        </c:dLbls>
        <c:gapWidth val="30"/>
        <c:axId val="536260608"/>
        <c:axId val="357235456"/>
      </c:barChart>
      <c:lineChart>
        <c:grouping val="stacked"/>
        <c:varyColors val="0"/>
        <c:ser>
          <c:idx val="0"/>
          <c:order val="1"/>
          <c:tx>
            <c:v>Average Effective Weight (%, + Long, - Short, RHS)</c:v>
          </c:tx>
          <c:spPr>
            <a:ln w="19050">
              <a:noFill/>
            </a:ln>
          </c:spPr>
          <c:marker>
            <c:symbol val="circle"/>
            <c:size val="8"/>
            <c:spPr>
              <a:solidFill>
                <a:srgbClr val="327A8C"/>
              </a:solidFill>
              <a:ln>
                <a:solidFill>
                  <a:schemeClr val="tx1"/>
                </a:solidFill>
              </a:ln>
            </c:spPr>
          </c:marker>
          <c:cat>
            <c:strRef>
              <c:f>'Chart Data'!$R$2:$R$25</c:f>
              <c:strCache>
                <c:ptCount val="24"/>
                <c:pt idx="0">
                  <c:v>Live Cattle</c:v>
                </c:pt>
                <c:pt idx="1">
                  <c:v>Gold</c:v>
                </c:pt>
                <c:pt idx="2">
                  <c:v>Swiss Franc</c:v>
                </c:pt>
                <c:pt idx="3">
                  <c:v>Cocoa</c:v>
                </c:pt>
                <c:pt idx="4">
                  <c:v>Japanese Yen</c:v>
                </c:pt>
                <c:pt idx="5">
                  <c:v>Silver</c:v>
                </c:pt>
                <c:pt idx="6">
                  <c:v>Coffee</c:v>
                </c:pt>
                <c:pt idx="7">
                  <c:v>Lean Hogs</c:v>
                </c:pt>
                <c:pt idx="8">
                  <c:v>Natural Gas</c:v>
                </c:pt>
                <c:pt idx="9">
                  <c:v>Euro</c:v>
                </c:pt>
                <c:pt idx="10">
                  <c:v>10 Yr Note</c:v>
                </c:pt>
                <c:pt idx="11">
                  <c:v>Canadian Dollar</c:v>
                </c:pt>
                <c:pt idx="12">
                  <c:v>Australian Dollar</c:v>
                </c:pt>
                <c:pt idx="13">
                  <c:v>British Pound</c:v>
                </c:pt>
                <c:pt idx="14">
                  <c:v>Treasury Bond</c:v>
                </c:pt>
                <c:pt idx="15">
                  <c:v>Crude Oil (Light)</c:v>
                </c:pt>
                <c:pt idx="16">
                  <c:v>Wheat</c:v>
                </c:pt>
                <c:pt idx="17">
                  <c:v>Heating Oil</c:v>
                </c:pt>
                <c:pt idx="18">
                  <c:v>Unleaded Gas</c:v>
                </c:pt>
                <c:pt idx="19">
                  <c:v>Sugar #11</c:v>
                </c:pt>
                <c:pt idx="20">
                  <c:v>Corn</c:v>
                </c:pt>
                <c:pt idx="21">
                  <c:v>Cotton</c:v>
                </c:pt>
                <c:pt idx="22">
                  <c:v>High Grade Copper</c:v>
                </c:pt>
                <c:pt idx="23">
                  <c:v>Soybeans</c:v>
                </c:pt>
              </c:strCache>
            </c:strRef>
          </c:cat>
          <c:val>
            <c:numRef>
              <c:f>'Chart Data'!$T$2:$T$25</c:f>
              <c:numCache>
                <c:formatCode>0.00E+00</c:formatCode>
                <c:ptCount val="24"/>
                <c:pt idx="0" formatCode="General">
                  <c:v>-1.3052784466613199E-3</c:v>
                </c:pt>
                <c:pt idx="1">
                  <c:v>3.0122692351794499E-2</c:v>
                </c:pt>
                <c:pt idx="2" formatCode="General">
                  <c:v>4.67893590184612E-2</c:v>
                </c:pt>
                <c:pt idx="3" formatCode="General">
                  <c:v>4.0925161487596999E-2</c:v>
                </c:pt>
                <c:pt idx="4" formatCode="General">
                  <c:v>4.9748690899361701E-2</c:v>
                </c:pt>
                <c:pt idx="5" formatCode="General">
                  <c:v>0</c:v>
                </c:pt>
                <c:pt idx="6" formatCode="General">
                  <c:v>0</c:v>
                </c:pt>
                <c:pt idx="7" formatCode="General">
                  <c:v>0</c:v>
                </c:pt>
                <c:pt idx="8" formatCode="General">
                  <c:v>0</c:v>
                </c:pt>
                <c:pt idx="9" formatCode="General">
                  <c:v>4.9567136796239003E-2</c:v>
                </c:pt>
                <c:pt idx="10" formatCode="General">
                  <c:v>7.9004701295723005E-3</c:v>
                </c:pt>
                <c:pt idx="11" formatCode="General">
                  <c:v>4.6643160188051799E-2</c:v>
                </c:pt>
                <c:pt idx="12" formatCode="General">
                  <c:v>4.9567136796239003E-2</c:v>
                </c:pt>
                <c:pt idx="13" formatCode="General">
                  <c:v>4.9567136796239003E-2</c:v>
                </c:pt>
                <c:pt idx="14" formatCode="General">
                  <c:v>-2.2877728089286401E-2</c:v>
                </c:pt>
                <c:pt idx="15" formatCode="General">
                  <c:v>2.25146198830409E-2</c:v>
                </c:pt>
                <c:pt idx="16" formatCode="General">
                  <c:v>4.9911134044261E-2</c:v>
                </c:pt>
                <c:pt idx="17" formatCode="General">
                  <c:v>1.6666666666666701E-2</c:v>
                </c:pt>
                <c:pt idx="18" formatCode="General">
                  <c:v>3.7329434697855698E-2</c:v>
                </c:pt>
                <c:pt idx="19" formatCode="General">
                  <c:v>4.9748690899361701E-2</c:v>
                </c:pt>
                <c:pt idx="20" formatCode="General">
                  <c:v>3.1211061422619701E-2</c:v>
                </c:pt>
                <c:pt idx="21" formatCode="General">
                  <c:v>5.28351106524481E-2</c:v>
                </c:pt>
                <c:pt idx="22" formatCode="General">
                  <c:v>5.28351106524481E-2</c:v>
                </c:pt>
                <c:pt idx="23" formatCode="General">
                  <c:v>5.28351106524481E-2</c:v>
                </c:pt>
              </c:numCache>
            </c:numRef>
          </c:val>
          <c:smooth val="0"/>
          <c:extLst>
            <c:ext xmlns:c16="http://schemas.microsoft.com/office/drawing/2014/chart" uri="{C3380CC4-5D6E-409C-BE32-E72D297353CC}">
              <c16:uniqueId val="{00000003-2A60-4970-ADA8-21D1407092F9}"/>
            </c:ext>
          </c:extLst>
        </c:ser>
        <c:dLbls>
          <c:showLegendKey val="0"/>
          <c:showVal val="0"/>
          <c:showCatName val="0"/>
          <c:showSerName val="0"/>
          <c:showPercent val="0"/>
          <c:showBubbleSize val="0"/>
        </c:dLbls>
        <c:marker val="1"/>
        <c:smooth val="0"/>
        <c:axId val="536476160"/>
        <c:axId val="357236032"/>
      </c:lineChart>
      <c:catAx>
        <c:axId val="536260608"/>
        <c:scaling>
          <c:orientation val="minMax"/>
        </c:scaling>
        <c:delete val="0"/>
        <c:axPos val="b"/>
        <c:numFmt formatCode="yy" sourceLinked="0"/>
        <c:majorTickMark val="out"/>
        <c:minorTickMark val="none"/>
        <c:tickLblPos val="low"/>
        <c:txPr>
          <a:bodyPr rot="-5400000" vert="horz"/>
          <a:lstStyle/>
          <a:p>
            <a:pPr>
              <a:defRPr/>
            </a:pPr>
            <a:endParaRPr lang="en-US"/>
          </a:p>
        </c:txPr>
        <c:crossAx val="357235456"/>
        <c:crossesAt val="0"/>
        <c:auto val="1"/>
        <c:lblAlgn val="ctr"/>
        <c:lblOffset val="100"/>
        <c:noMultiLvlLbl val="0"/>
      </c:catAx>
      <c:valAx>
        <c:axId val="357235456"/>
        <c:scaling>
          <c:orientation val="minMax"/>
          <c:max val="1300"/>
          <c:min val="-1300"/>
        </c:scaling>
        <c:delete val="0"/>
        <c:axPos val="l"/>
        <c:numFmt formatCode="#,##0" sourceLinked="0"/>
        <c:majorTickMark val="out"/>
        <c:minorTickMark val="none"/>
        <c:tickLblPos val="low"/>
        <c:crossAx val="536260608"/>
        <c:crosses val="autoZero"/>
        <c:crossBetween val="between"/>
        <c:majorUnit val="200"/>
      </c:valAx>
      <c:valAx>
        <c:axId val="357236032"/>
        <c:scaling>
          <c:orientation val="minMax"/>
          <c:max val="6.0000000000000012E-2"/>
          <c:min val="-6.0000000000000012E-2"/>
        </c:scaling>
        <c:delete val="0"/>
        <c:axPos val="r"/>
        <c:numFmt formatCode="0%" sourceLinked="0"/>
        <c:majorTickMark val="out"/>
        <c:minorTickMark val="none"/>
        <c:tickLblPos val="nextTo"/>
        <c:crossAx val="536476160"/>
        <c:crosses val="max"/>
        <c:crossBetween val="between"/>
      </c:valAx>
      <c:catAx>
        <c:axId val="536476160"/>
        <c:scaling>
          <c:orientation val="minMax"/>
        </c:scaling>
        <c:delete val="1"/>
        <c:axPos val="b"/>
        <c:numFmt formatCode="General" sourceLinked="1"/>
        <c:majorTickMark val="out"/>
        <c:minorTickMark val="none"/>
        <c:tickLblPos val="nextTo"/>
        <c:crossAx val="357236032"/>
        <c:crossesAt val="0"/>
        <c:auto val="1"/>
        <c:lblAlgn val="ctr"/>
        <c:lblOffset val="100"/>
        <c:noMultiLvlLbl val="0"/>
      </c:catAx>
      <c:spPr>
        <a:noFill/>
        <a:ln w="25400">
          <a:noFill/>
        </a:ln>
      </c:spPr>
    </c:plotArea>
    <c:legend>
      <c:legendPos val="r"/>
      <c:layout>
        <c:manualLayout>
          <c:xMode val="edge"/>
          <c:yMode val="edge"/>
          <c:x val="0.1149998955700829"/>
          <c:y val="7.879525194485823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Data'!$Q$39</c:f>
          <c:strCache>
            <c:ptCount val="1"/>
            <c:pt idx="0">
              <c:v>WisdomTree Managed Futures (WTMF): Effective Weights (%) and Price Return Contributions (bps) by Asset Class Weight-adjusted, since 08/31/2020,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7451791740318173"/>
          <c:w val="0.89919240864122751"/>
          <c:h val="0.7005013659006909"/>
        </c:manualLayout>
      </c:layout>
      <c:barChart>
        <c:barDir val="col"/>
        <c:grouping val="clustered"/>
        <c:varyColors val="0"/>
        <c:ser>
          <c:idx val="1"/>
          <c:order val="0"/>
          <c:tx>
            <c:v>Since Inception Price Return Contribution (bps)</c:v>
          </c:tx>
          <c:spPr>
            <a:solidFill>
              <a:srgbClr val="327A8C"/>
            </a:solidFill>
          </c:spPr>
          <c:invertIfNegative val="0"/>
          <c:dPt>
            <c:idx val="5"/>
            <c:invertIfNegative val="0"/>
            <c:bubble3D val="0"/>
            <c:spPr>
              <a:solidFill>
                <a:srgbClr val="8CA005"/>
              </a:solidFill>
            </c:spPr>
            <c:extLst>
              <c:ext xmlns:c16="http://schemas.microsoft.com/office/drawing/2014/chart" uri="{C3380CC4-5D6E-409C-BE32-E72D297353CC}">
                <c16:uniqueId val="{00000001-CCA0-4889-9770-FCFB8EFBEBA1}"/>
              </c:ext>
            </c:extLst>
          </c:dPt>
          <c:dLbls>
            <c:dLbl>
              <c:idx val="1"/>
              <c:layout>
                <c:manualLayout>
                  <c:x val="-3.2643421989947713E-17"/>
                  <c:y val="2.72111521774065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BC-4FC4-ABC3-BEF09949A5C9}"/>
                </c:ext>
              </c:extLst>
            </c:dLbl>
            <c:dLbl>
              <c:idx val="2"/>
              <c:layout>
                <c:manualLayout>
                  <c:x val="-6.5286843979895427E-17"/>
                  <c:y val="1.02040816326531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21B-4541-A9E3-04AB29F7791A}"/>
                </c:ext>
              </c:extLst>
            </c:dLbl>
            <c:dLbl>
              <c:idx val="5"/>
              <c:layout>
                <c:manualLayout>
                  <c:x val="0"/>
                  <c:y val="1.70068027210884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A0-4889-9770-FCFB8EFBEBA1}"/>
                </c:ext>
              </c:extLst>
            </c:dLbl>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Data'!$R$31:$R$36</c:f>
              <c:strCache>
                <c:ptCount val="6"/>
                <c:pt idx="0">
                  <c:v>Energy</c:v>
                </c:pt>
                <c:pt idx="1">
                  <c:v>Metals</c:v>
                </c:pt>
                <c:pt idx="2">
                  <c:v>Soft</c:v>
                </c:pt>
                <c:pt idx="3">
                  <c:v>Currencies</c:v>
                </c:pt>
                <c:pt idx="4">
                  <c:v>Rates</c:v>
                </c:pt>
                <c:pt idx="5">
                  <c:v>WTMFPR Index</c:v>
                </c:pt>
              </c:strCache>
            </c:strRef>
          </c:cat>
          <c:val>
            <c:numRef>
              <c:f>'Chart Data'!$S$31:$S$36</c:f>
              <c:numCache>
                <c:formatCode>0.0</c:formatCode>
                <c:ptCount val="6"/>
                <c:pt idx="0">
                  <c:v>287.19816903968888</c:v>
                </c:pt>
                <c:pt idx="1">
                  <c:v>149.56475175739158</c:v>
                </c:pt>
                <c:pt idx="2">
                  <c:v>712.37768478152316</c:v>
                </c:pt>
                <c:pt idx="3">
                  <c:v>22.770335085267014</c:v>
                </c:pt>
                <c:pt idx="4">
                  <c:v>41.756789088005561</c:v>
                </c:pt>
                <c:pt idx="5">
                  <c:v>1213.6677297518763</c:v>
                </c:pt>
              </c:numCache>
            </c:numRef>
          </c:val>
          <c:extLst>
            <c:ext xmlns:c16="http://schemas.microsoft.com/office/drawing/2014/chart" uri="{C3380CC4-5D6E-409C-BE32-E72D297353CC}">
              <c16:uniqueId val="{00000002-CCA0-4889-9770-FCFB8EFBEBA1}"/>
            </c:ext>
          </c:extLst>
        </c:ser>
        <c:dLbls>
          <c:showLegendKey val="0"/>
          <c:showVal val="0"/>
          <c:showCatName val="0"/>
          <c:showSerName val="0"/>
          <c:showPercent val="0"/>
          <c:showBubbleSize val="0"/>
        </c:dLbls>
        <c:gapWidth val="30"/>
        <c:axId val="536263680"/>
        <c:axId val="948201152"/>
      </c:barChart>
      <c:lineChart>
        <c:grouping val="stacked"/>
        <c:varyColors val="0"/>
        <c:ser>
          <c:idx val="0"/>
          <c:order val="1"/>
          <c:tx>
            <c:v>Average Effective Weight (%, + Long, - Short, RHS)</c:v>
          </c:tx>
          <c:spPr>
            <a:ln w="19050">
              <a:noFill/>
            </a:ln>
          </c:spPr>
          <c:marker>
            <c:symbol val="circle"/>
            <c:size val="8"/>
            <c:spPr>
              <a:solidFill>
                <a:srgbClr val="8CA005"/>
              </a:solidFill>
              <a:ln>
                <a:solidFill>
                  <a:schemeClr val="tx1"/>
                </a:solidFill>
              </a:ln>
            </c:spPr>
          </c:marker>
          <c:dPt>
            <c:idx val="5"/>
            <c:marker>
              <c:spPr>
                <a:solidFill>
                  <a:srgbClr val="327A8C"/>
                </a:solidFill>
                <a:ln>
                  <a:solidFill>
                    <a:schemeClr val="tx1"/>
                  </a:solidFill>
                </a:ln>
              </c:spPr>
            </c:marker>
            <c:bubble3D val="0"/>
            <c:extLst>
              <c:ext xmlns:c16="http://schemas.microsoft.com/office/drawing/2014/chart" uri="{C3380CC4-5D6E-409C-BE32-E72D297353CC}">
                <c16:uniqueId val="{00000004-CCA0-4889-9770-FCFB8EFBEBA1}"/>
              </c:ext>
            </c:extLst>
          </c:dPt>
          <c:cat>
            <c:strRef>
              <c:f>'Chart Data'!$R$31:$R$36</c:f>
              <c:strCache>
                <c:ptCount val="6"/>
                <c:pt idx="0">
                  <c:v>Energy</c:v>
                </c:pt>
                <c:pt idx="1">
                  <c:v>Metals</c:v>
                </c:pt>
                <c:pt idx="2">
                  <c:v>Soft</c:v>
                </c:pt>
                <c:pt idx="3">
                  <c:v>Currencies</c:v>
                </c:pt>
                <c:pt idx="4">
                  <c:v>Rates</c:v>
                </c:pt>
                <c:pt idx="5">
                  <c:v>WTMFPR Index</c:v>
                </c:pt>
              </c:strCache>
            </c:strRef>
          </c:cat>
          <c:val>
            <c:numRef>
              <c:f>'Chart Data'!$T$31:$T$36</c:f>
              <c:numCache>
                <c:formatCode>0.00%</c:formatCode>
                <c:ptCount val="6"/>
                <c:pt idx="0">
                  <c:v>7.6510721247563307E-2</c:v>
                </c:pt>
                <c:pt idx="1">
                  <c:v>8.2957803004242603E-2</c:v>
                </c:pt>
                <c:pt idx="2">
                  <c:v>0.27877154760539696</c:v>
                </c:pt>
                <c:pt idx="3">
                  <c:v>0.29188262049459174</c:v>
                </c:pt>
                <c:pt idx="4">
                  <c:v>3.0778198218858702E-2</c:v>
                </c:pt>
                <c:pt idx="5">
                  <c:v>0.76090089057065313</c:v>
                </c:pt>
              </c:numCache>
            </c:numRef>
          </c:val>
          <c:smooth val="0"/>
          <c:extLst>
            <c:ext xmlns:c16="http://schemas.microsoft.com/office/drawing/2014/chart" uri="{C3380CC4-5D6E-409C-BE32-E72D297353CC}">
              <c16:uniqueId val="{00000003-CCA0-4889-9770-FCFB8EFBEBA1}"/>
            </c:ext>
          </c:extLst>
        </c:ser>
        <c:dLbls>
          <c:showLegendKey val="0"/>
          <c:showVal val="0"/>
          <c:showCatName val="0"/>
          <c:showSerName val="0"/>
          <c:showPercent val="0"/>
          <c:showBubbleSize val="0"/>
        </c:dLbls>
        <c:marker val="1"/>
        <c:smooth val="0"/>
        <c:axId val="523337728"/>
        <c:axId val="948201728"/>
      </c:lineChart>
      <c:catAx>
        <c:axId val="536263680"/>
        <c:scaling>
          <c:orientation val="minMax"/>
        </c:scaling>
        <c:delete val="0"/>
        <c:axPos val="b"/>
        <c:numFmt formatCode="yy" sourceLinked="0"/>
        <c:majorTickMark val="out"/>
        <c:minorTickMark val="none"/>
        <c:tickLblPos val="low"/>
        <c:txPr>
          <a:bodyPr rot="0" vert="horz"/>
          <a:lstStyle/>
          <a:p>
            <a:pPr>
              <a:defRPr/>
            </a:pPr>
            <a:endParaRPr lang="en-US"/>
          </a:p>
        </c:txPr>
        <c:crossAx val="948201152"/>
        <c:crossesAt val="0"/>
        <c:auto val="1"/>
        <c:lblAlgn val="ctr"/>
        <c:lblOffset val="100"/>
        <c:noMultiLvlLbl val="0"/>
      </c:catAx>
      <c:valAx>
        <c:axId val="948201152"/>
        <c:scaling>
          <c:orientation val="minMax"/>
          <c:max val="1300"/>
          <c:min val="-1300"/>
        </c:scaling>
        <c:delete val="0"/>
        <c:axPos val="l"/>
        <c:numFmt formatCode="#,##0" sourceLinked="0"/>
        <c:majorTickMark val="out"/>
        <c:minorTickMark val="none"/>
        <c:tickLblPos val="low"/>
        <c:crossAx val="536263680"/>
        <c:crosses val="autoZero"/>
        <c:crossBetween val="between"/>
        <c:majorUnit val="200"/>
      </c:valAx>
      <c:valAx>
        <c:axId val="948201728"/>
        <c:scaling>
          <c:orientation val="minMax"/>
          <c:max val="1"/>
          <c:min val="0"/>
        </c:scaling>
        <c:delete val="0"/>
        <c:axPos val="r"/>
        <c:numFmt formatCode="0%" sourceLinked="0"/>
        <c:majorTickMark val="out"/>
        <c:minorTickMark val="none"/>
        <c:tickLblPos val="nextTo"/>
        <c:crossAx val="523337728"/>
        <c:crosses val="max"/>
        <c:crossBetween val="between"/>
      </c:valAx>
      <c:catAx>
        <c:axId val="523337728"/>
        <c:scaling>
          <c:orientation val="minMax"/>
        </c:scaling>
        <c:delete val="1"/>
        <c:axPos val="b"/>
        <c:numFmt formatCode="General" sourceLinked="1"/>
        <c:majorTickMark val="out"/>
        <c:minorTickMark val="none"/>
        <c:tickLblPos val="nextTo"/>
        <c:crossAx val="948201728"/>
        <c:crossesAt val="0"/>
        <c:auto val="1"/>
        <c:lblAlgn val="ctr"/>
        <c:lblOffset val="100"/>
        <c:noMultiLvlLbl val="0"/>
      </c:catAx>
      <c:spPr>
        <a:noFill/>
        <a:ln w="25400">
          <a:noFill/>
        </a:ln>
      </c:spPr>
    </c:plotArea>
    <c:legend>
      <c:legendPos val="r"/>
      <c:layout>
        <c:manualLayout>
          <c:xMode val="edge"/>
          <c:yMode val="edge"/>
          <c:x val="0.1149998955700829"/>
          <c:y val="9.2400771332154907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 Data'!$W$28</c:f>
          <c:strCache>
            <c:ptCount val="1"/>
            <c:pt idx="0">
              <c:v>WisdomTree Managed Futures (WTMF): Price Return Contribution of Assets (bps) and Positioning 
Weight-adjusted, since 04/30/2016, as of 02/28/2021</c:v>
            </c:pt>
          </c:strCache>
        </c:strRef>
      </c:tx>
      <c:overlay val="0"/>
      <c:txPr>
        <a:bodyPr/>
        <a:lstStyle/>
        <a:p>
          <a:pPr>
            <a:defRPr sz="800" b="1"/>
          </a:pPr>
          <a:endParaRPr lang="en-US"/>
        </a:p>
      </c:txPr>
    </c:title>
    <c:autoTitleDeleted val="0"/>
    <c:plotArea>
      <c:layout>
        <c:manualLayout>
          <c:layoutTarget val="inner"/>
          <c:xMode val="edge"/>
          <c:yMode val="edge"/>
          <c:x val="5.1982010206283895E-2"/>
          <c:y val="0.13030030030030029"/>
          <c:w val="0.89919240864122751"/>
          <c:h val="0.55424274668369156"/>
        </c:manualLayout>
      </c:layout>
      <c:barChart>
        <c:barDir val="col"/>
        <c:grouping val="clustered"/>
        <c:varyColors val="0"/>
        <c:ser>
          <c:idx val="1"/>
          <c:order val="0"/>
          <c:tx>
            <c:v>Since Inception Price Return Contribution (bps)</c:v>
          </c:tx>
          <c:spPr>
            <a:solidFill>
              <a:srgbClr val="8CA005"/>
            </a:solidFill>
            <a:ln>
              <a:solidFill>
                <a:schemeClr val="tx1"/>
              </a:solidFill>
            </a:ln>
          </c:spPr>
          <c:invertIfNegative val="0"/>
          <c:dPt>
            <c:idx val="24"/>
            <c:invertIfNegative val="0"/>
            <c:bubble3D val="0"/>
            <c:spPr>
              <a:solidFill>
                <a:srgbClr val="327A8C"/>
              </a:solidFill>
              <a:ln>
                <a:solidFill>
                  <a:schemeClr val="tx1"/>
                </a:solidFill>
              </a:ln>
            </c:spPr>
            <c:extLst>
              <c:ext xmlns:c16="http://schemas.microsoft.com/office/drawing/2014/chart" uri="{C3380CC4-5D6E-409C-BE32-E72D297353CC}">
                <c16:uniqueId val="{00000001-2A60-4970-ADA8-21D1407092F9}"/>
              </c:ext>
            </c:extLst>
          </c:dPt>
          <c:dLbls>
            <c:dLbl>
              <c:idx val="9"/>
              <c:layout>
                <c:manualLayout>
                  <c:x val="0"/>
                  <c:y val="-2.27432018758849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F66-4F95-8F39-0156B96D4788}"/>
                </c:ext>
              </c:extLst>
            </c:dLbl>
            <c:dLbl>
              <c:idx val="13"/>
              <c:layout>
                <c:manualLayout>
                  <c:x val="0"/>
                  <c:y val="-1.42146410803127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F66-4F95-8F39-0156B96D4788}"/>
                </c:ext>
              </c:extLst>
            </c:dLbl>
            <c:dLbl>
              <c:idx val="14"/>
              <c:layout>
                <c:manualLayout>
                  <c:x val="-6.5286843979895427E-17"/>
                  <c:y val="-1.70575692963752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F66-4F95-8F39-0156B96D4788}"/>
                </c:ext>
              </c:extLst>
            </c:dLbl>
            <c:dLbl>
              <c:idx val="15"/>
              <c:layout>
                <c:manualLayout>
                  <c:x val="0"/>
                  <c:y val="-2.55863539445628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F66-4F95-8F39-0156B96D4788}"/>
                </c:ext>
              </c:extLst>
            </c:dLbl>
            <c:dLbl>
              <c:idx val="19"/>
              <c:layout>
                <c:manualLayout>
                  <c:x val="3.5611417188592272E-3"/>
                  <c:y val="-4.26439232409381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F66-4F95-8F39-0156B96D4788}"/>
                </c:ext>
              </c:extLst>
            </c:dLbl>
            <c:dLbl>
              <c:idx val="20"/>
              <c:layout>
                <c:manualLayout>
                  <c:x val="3.5611417188593578E-3"/>
                  <c:y val="-1.70575692963752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F66-4F95-8F39-0156B96D4788}"/>
                </c:ext>
              </c:extLst>
            </c:dLbl>
            <c:numFmt formatCode="#,##0.0;[Red]#,##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'Chart Data'!$X$2:$X$26</c:f>
              <c:strCache>
                <c:ptCount val="25"/>
                <c:pt idx="0">
                  <c:v>Silver</c:v>
                </c:pt>
                <c:pt idx="1">
                  <c:v>Japanese Yen</c:v>
                </c:pt>
                <c:pt idx="2">
                  <c:v>Soybeans</c:v>
                </c:pt>
                <c:pt idx="3">
                  <c:v>Live Cattle</c:v>
                </c:pt>
                <c:pt idx="4">
                  <c:v>Canadian Dollar</c:v>
                </c:pt>
                <c:pt idx="5">
                  <c:v>Swiss Franc</c:v>
                </c:pt>
                <c:pt idx="6">
                  <c:v>Lean Hogs</c:v>
                </c:pt>
                <c:pt idx="7">
                  <c:v>Heating Oil</c:v>
                </c:pt>
                <c:pt idx="8">
                  <c:v>Gold</c:v>
                </c:pt>
                <c:pt idx="9">
                  <c:v>Wheat</c:v>
                </c:pt>
                <c:pt idx="10">
                  <c:v>High Grade Copper</c:v>
                </c:pt>
                <c:pt idx="11">
                  <c:v>Australian Dollar</c:v>
                </c:pt>
                <c:pt idx="12">
                  <c:v>Euro</c:v>
                </c:pt>
                <c:pt idx="13">
                  <c:v>Coffee</c:v>
                </c:pt>
                <c:pt idx="14">
                  <c:v>Corn</c:v>
                </c:pt>
                <c:pt idx="15">
                  <c:v>Unleaded Gas</c:v>
                </c:pt>
                <c:pt idx="16">
                  <c:v>British Pound</c:v>
                </c:pt>
                <c:pt idx="17">
                  <c:v>Crude Oil (Light)</c:v>
                </c:pt>
                <c:pt idx="18">
                  <c:v>Cocoa</c:v>
                </c:pt>
                <c:pt idx="19">
                  <c:v>10 Yr Note</c:v>
                </c:pt>
                <c:pt idx="20">
                  <c:v>Natural Gas</c:v>
                </c:pt>
                <c:pt idx="21">
                  <c:v>Treasury Bond</c:v>
                </c:pt>
                <c:pt idx="22">
                  <c:v>Sugar #11</c:v>
                </c:pt>
                <c:pt idx="23">
                  <c:v>Cotton</c:v>
                </c:pt>
                <c:pt idx="24">
                  <c:v>WTMFPR Index</c:v>
                </c:pt>
              </c:strCache>
            </c:strRef>
          </c:cat>
          <c:val>
            <c:numRef>
              <c:f>'Chart Data'!$Y$2:$Y$26</c:f>
              <c:numCache>
                <c:formatCode>General</c:formatCode>
                <c:ptCount val="25"/>
                <c:pt idx="0">
                  <c:v>-221.88030980168</c:v>
                </c:pt>
                <c:pt idx="1">
                  <c:v>-132.46411618847199</c:v>
                </c:pt>
                <c:pt idx="2">
                  <c:v>-115.515635906029</c:v>
                </c:pt>
                <c:pt idx="3">
                  <c:v>-89.370960010464202</c:v>
                </c:pt>
                <c:pt idx="4">
                  <c:v>-49.484321997386203</c:v>
                </c:pt>
                <c:pt idx="5">
                  <c:v>-46.582477858547698</c:v>
                </c:pt>
                <c:pt idx="6">
                  <c:v>-10.864939430068601</c:v>
                </c:pt>
                <c:pt idx="7">
                  <c:v>-10.2153743230249</c:v>
                </c:pt>
                <c:pt idx="8">
                  <c:v>-2.2277532710346399</c:v>
                </c:pt>
                <c:pt idx="9">
                  <c:v>3.5631141073433299</c:v>
                </c:pt>
                <c:pt idx="10">
                  <c:v>13.165942100399301</c:v>
                </c:pt>
                <c:pt idx="11">
                  <c:v>14.103952190780401</c:v>
                </c:pt>
                <c:pt idx="12">
                  <c:v>23.804866143646301</c:v>
                </c:pt>
                <c:pt idx="13">
                  <c:v>24.508964053677801</c:v>
                </c:pt>
                <c:pt idx="14">
                  <c:v>27.501751558216501</c:v>
                </c:pt>
                <c:pt idx="15">
                  <c:v>27.5032920095009</c:v>
                </c:pt>
                <c:pt idx="16">
                  <c:v>32.112223524460902</c:v>
                </c:pt>
                <c:pt idx="17">
                  <c:v>32.845143223820799</c:v>
                </c:pt>
                <c:pt idx="18">
                  <c:v>48.287340752901599</c:v>
                </c:pt>
                <c:pt idx="19">
                  <c:v>58.223263628500703</c:v>
                </c:pt>
                <c:pt idx="20">
                  <c:v>60.308150041525899</c:v>
                </c:pt>
                <c:pt idx="21">
                  <c:v>85.229347717350507</c:v>
                </c:pt>
                <c:pt idx="22">
                  <c:v>95.458569128570304</c:v>
                </c:pt>
                <c:pt idx="23">
                  <c:v>117.859498372077</c:v>
                </c:pt>
                <c:pt idx="24" formatCode="0.0">
                  <c:v>-14.130470233934957</c:v>
                </c:pt>
              </c:numCache>
            </c:numRef>
          </c:val>
          <c:extLst>
            <c:ext xmlns:c16="http://schemas.microsoft.com/office/drawing/2014/chart" uri="{C3380CC4-5D6E-409C-BE32-E72D297353CC}">
              <c16:uniqueId val="{00000002-2A60-4970-ADA8-21D1407092F9}"/>
            </c:ext>
          </c:extLst>
        </c:ser>
        <c:dLbls>
          <c:showLegendKey val="0"/>
          <c:showVal val="0"/>
          <c:showCatName val="0"/>
          <c:showSerName val="0"/>
          <c:showPercent val="0"/>
          <c:showBubbleSize val="0"/>
        </c:dLbls>
        <c:gapWidth val="30"/>
        <c:axId val="49029632"/>
        <c:axId val="443020352"/>
      </c:barChart>
      <c:lineChart>
        <c:grouping val="stacked"/>
        <c:varyColors val="0"/>
        <c:ser>
          <c:idx val="0"/>
          <c:order val="1"/>
          <c:tx>
            <c:v>Average Effective Weight (%, + Long, - Short, RHS)</c:v>
          </c:tx>
          <c:spPr>
            <a:ln w="19050">
              <a:noFill/>
            </a:ln>
          </c:spPr>
          <c:marker>
            <c:symbol val="circle"/>
            <c:size val="8"/>
            <c:spPr>
              <a:solidFill>
                <a:srgbClr val="327A8C"/>
              </a:solidFill>
              <a:ln>
                <a:solidFill>
                  <a:schemeClr val="tx1"/>
                </a:solidFill>
              </a:ln>
            </c:spPr>
          </c:marker>
          <c:cat>
            <c:strRef>
              <c:f>'Chart Data'!$X$2:$X$25</c:f>
              <c:strCache>
                <c:ptCount val="24"/>
                <c:pt idx="0">
                  <c:v>Silver</c:v>
                </c:pt>
                <c:pt idx="1">
                  <c:v>Japanese Yen</c:v>
                </c:pt>
                <c:pt idx="2">
                  <c:v>Soybeans</c:v>
                </c:pt>
                <c:pt idx="3">
                  <c:v>Live Cattle</c:v>
                </c:pt>
                <c:pt idx="4">
                  <c:v>Canadian Dollar</c:v>
                </c:pt>
                <c:pt idx="5">
                  <c:v>Swiss Franc</c:v>
                </c:pt>
                <c:pt idx="6">
                  <c:v>Lean Hogs</c:v>
                </c:pt>
                <c:pt idx="7">
                  <c:v>Heating Oil</c:v>
                </c:pt>
                <c:pt idx="8">
                  <c:v>Gold</c:v>
                </c:pt>
                <c:pt idx="9">
                  <c:v>Wheat</c:v>
                </c:pt>
                <c:pt idx="10">
                  <c:v>High Grade Copper</c:v>
                </c:pt>
                <c:pt idx="11">
                  <c:v>Australian Dollar</c:v>
                </c:pt>
                <c:pt idx="12">
                  <c:v>Euro</c:v>
                </c:pt>
                <c:pt idx="13">
                  <c:v>Coffee</c:v>
                </c:pt>
                <c:pt idx="14">
                  <c:v>Corn</c:v>
                </c:pt>
                <c:pt idx="15">
                  <c:v>Unleaded Gas</c:v>
                </c:pt>
                <c:pt idx="16">
                  <c:v>British Pound</c:v>
                </c:pt>
                <c:pt idx="17">
                  <c:v>Crude Oil (Light)</c:v>
                </c:pt>
                <c:pt idx="18">
                  <c:v>Cocoa</c:v>
                </c:pt>
                <c:pt idx="19">
                  <c:v>10 Yr Note</c:v>
                </c:pt>
                <c:pt idx="20">
                  <c:v>Natural Gas</c:v>
                </c:pt>
                <c:pt idx="21">
                  <c:v>Treasury Bond</c:v>
                </c:pt>
                <c:pt idx="22">
                  <c:v>Sugar #11</c:v>
                </c:pt>
                <c:pt idx="23">
                  <c:v>Cotton</c:v>
                </c:pt>
              </c:strCache>
            </c:strRef>
          </c:cat>
          <c:val>
            <c:numRef>
              <c:f>'Chart Data'!$Z$2:$Z$25</c:f>
              <c:numCache>
                <c:formatCode>General</c:formatCode>
                <c:ptCount val="24"/>
                <c:pt idx="0" formatCode="0.00E+00">
                  <c:v>-3.4684511029658902E-3</c:v>
                </c:pt>
                <c:pt idx="1">
                  <c:v>6.2143053430285203E-3</c:v>
                </c:pt>
                <c:pt idx="2">
                  <c:v>-3.8478859985212098E-3</c:v>
                </c:pt>
                <c:pt idx="3">
                  <c:v>-4.1669137911264503E-3</c:v>
                </c:pt>
                <c:pt idx="4" formatCode="0.00E+00">
                  <c:v>-9.0592466064869197E-3</c:v>
                </c:pt>
                <c:pt idx="5" formatCode="0.00E+00">
                  <c:v>-8.6722744149081293E-3</c:v>
                </c:pt>
                <c:pt idx="6" formatCode="0.00E+00">
                  <c:v>-5.0578716059926703E-3</c:v>
                </c:pt>
                <c:pt idx="7">
                  <c:v>2.3618673119580599E-2</c:v>
                </c:pt>
                <c:pt idx="8">
                  <c:v>2.28986265811023E-2</c:v>
                </c:pt>
                <c:pt idx="9">
                  <c:v>4.2930856553147602E-3</c:v>
                </c:pt>
                <c:pt idx="10">
                  <c:v>2.4447923956838198E-3</c:v>
                </c:pt>
                <c:pt idx="11">
                  <c:v>-3.6425749973310602E-3</c:v>
                </c:pt>
                <c:pt idx="12">
                  <c:v>-9.9483509879047406E-3</c:v>
                </c:pt>
                <c:pt idx="13">
                  <c:v>-1.96060490136769E-2</c:v>
                </c:pt>
                <c:pt idx="14">
                  <c:v>-1.9022217477432601E-2</c:v>
                </c:pt>
                <c:pt idx="15">
                  <c:v>2.6129853030141301E-2</c:v>
                </c:pt>
                <c:pt idx="16">
                  <c:v>-1.0152821765931601E-2</c:v>
                </c:pt>
                <c:pt idx="17">
                  <c:v>2.3215366001209901E-2</c:v>
                </c:pt>
                <c:pt idx="18">
                  <c:v>-1.1549682889893199E-2</c:v>
                </c:pt>
                <c:pt idx="19">
                  <c:v>1.2631099525916401E-2</c:v>
                </c:pt>
                <c:pt idx="20">
                  <c:v>7.8509463878312005E-3</c:v>
                </c:pt>
                <c:pt idx="21">
                  <c:v>1.3574447726257301E-2</c:v>
                </c:pt>
                <c:pt idx="22">
                  <c:v>9.15984108908738E-3</c:v>
                </c:pt>
                <c:pt idx="23">
                  <c:v>7.9719780632559398E-3</c:v>
                </c:pt>
              </c:numCache>
            </c:numRef>
          </c:val>
          <c:smooth val="0"/>
          <c:extLst>
            <c:ext xmlns:c16="http://schemas.microsoft.com/office/drawing/2014/chart" uri="{C3380CC4-5D6E-409C-BE32-E72D297353CC}">
              <c16:uniqueId val="{00000003-2A60-4970-ADA8-21D1407092F9}"/>
            </c:ext>
          </c:extLst>
        </c:ser>
        <c:dLbls>
          <c:showLegendKey val="0"/>
          <c:showVal val="0"/>
          <c:showCatName val="0"/>
          <c:showSerName val="0"/>
          <c:showPercent val="0"/>
          <c:showBubbleSize val="0"/>
        </c:dLbls>
        <c:marker val="1"/>
        <c:smooth val="0"/>
        <c:axId val="298189312"/>
        <c:axId val="443020928"/>
      </c:lineChart>
      <c:catAx>
        <c:axId val="49029632"/>
        <c:scaling>
          <c:orientation val="minMax"/>
        </c:scaling>
        <c:delete val="0"/>
        <c:axPos val="b"/>
        <c:numFmt formatCode="yy" sourceLinked="0"/>
        <c:majorTickMark val="out"/>
        <c:minorTickMark val="none"/>
        <c:tickLblPos val="low"/>
        <c:txPr>
          <a:bodyPr rot="-5400000" vert="horz"/>
          <a:lstStyle/>
          <a:p>
            <a:pPr>
              <a:defRPr/>
            </a:pPr>
            <a:endParaRPr lang="en-US"/>
          </a:p>
        </c:txPr>
        <c:crossAx val="443020352"/>
        <c:crossesAt val="0"/>
        <c:auto val="1"/>
        <c:lblAlgn val="ctr"/>
        <c:lblOffset val="100"/>
        <c:noMultiLvlLbl val="0"/>
      </c:catAx>
      <c:valAx>
        <c:axId val="443020352"/>
        <c:scaling>
          <c:orientation val="minMax"/>
          <c:max val="250"/>
          <c:min val="-250"/>
        </c:scaling>
        <c:delete val="0"/>
        <c:axPos val="l"/>
        <c:numFmt formatCode="#,##0" sourceLinked="0"/>
        <c:majorTickMark val="out"/>
        <c:minorTickMark val="none"/>
        <c:tickLblPos val="low"/>
        <c:crossAx val="49029632"/>
        <c:crosses val="autoZero"/>
        <c:crossBetween val="between"/>
        <c:majorUnit val="100"/>
      </c:valAx>
      <c:valAx>
        <c:axId val="443020928"/>
        <c:scaling>
          <c:orientation val="minMax"/>
          <c:max val="7.0000000000000007E-2"/>
          <c:min val="-7.0000000000000007E-2"/>
        </c:scaling>
        <c:delete val="0"/>
        <c:axPos val="r"/>
        <c:numFmt formatCode="0%" sourceLinked="0"/>
        <c:majorTickMark val="out"/>
        <c:minorTickMark val="none"/>
        <c:tickLblPos val="nextTo"/>
        <c:crossAx val="298189312"/>
        <c:crosses val="max"/>
        <c:crossBetween val="between"/>
      </c:valAx>
      <c:catAx>
        <c:axId val="298189312"/>
        <c:scaling>
          <c:orientation val="minMax"/>
        </c:scaling>
        <c:delete val="1"/>
        <c:axPos val="b"/>
        <c:numFmt formatCode="General" sourceLinked="1"/>
        <c:majorTickMark val="out"/>
        <c:minorTickMark val="none"/>
        <c:tickLblPos val="nextTo"/>
        <c:crossAx val="443020928"/>
        <c:crossesAt val="0"/>
        <c:auto val="1"/>
        <c:lblAlgn val="ctr"/>
        <c:lblOffset val="100"/>
        <c:noMultiLvlLbl val="0"/>
      </c:catAx>
      <c:spPr>
        <a:noFill/>
        <a:ln w="25400">
          <a:noFill/>
        </a:ln>
      </c:spPr>
    </c:plotArea>
    <c:legend>
      <c:legendPos val="r"/>
      <c:layout>
        <c:manualLayout>
          <c:xMode val="edge"/>
          <c:yMode val="edge"/>
          <c:x val="0.11499992148663925"/>
          <c:y val="6.7423512359462534E-2"/>
          <c:w val="0.75591080292682244"/>
          <c:h val="6.7906178947934534E-2"/>
        </c:manualLayout>
      </c:layout>
      <c:overlay val="1"/>
    </c:legend>
    <c:plotVisOnly val="1"/>
    <c:dispBlanksAs val="gap"/>
    <c:showDLblsOverMax val="0"/>
  </c:chart>
  <c:spPr>
    <a:ln w="9525">
      <a:noFill/>
    </a:ln>
  </c:spPr>
  <c:txPr>
    <a:bodyPr/>
    <a:lstStyle/>
    <a:p>
      <a:pPr>
        <a:defRPr sz="800">
          <a:latin typeface="Arial"/>
          <a:ea typeface="Arial"/>
          <a:cs typeface="Arial"/>
        </a:defRPr>
      </a:pPr>
      <a:endParaRPr lang="en-US"/>
    </a:p>
  </c:txPr>
  <c:printSettings>
    <c:headerFooter/>
    <c:pageMargins b="0.75" l="0.7" r="0.7" t="0.75" header="0.3" footer="0.3"/>
    <c:pageSetup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476250</xdr:colOff>
      <xdr:row>23</xdr:row>
      <xdr:rowOff>85725</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1</xdr:rowOff>
    </xdr:from>
    <xdr:to>
      <xdr:col>11</xdr:col>
      <xdr:colOff>476250</xdr:colOff>
      <xdr:row>45</xdr:row>
      <xdr:rowOff>114301</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26894</xdr:rowOff>
    </xdr:from>
    <xdr:to>
      <xdr:col>11</xdr:col>
      <xdr:colOff>476250</xdr:colOff>
      <xdr:row>23</xdr:row>
      <xdr:rowOff>112619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1</xdr:rowOff>
    </xdr:from>
    <xdr:to>
      <xdr:col>11</xdr:col>
      <xdr:colOff>476250</xdr:colOff>
      <xdr:row>45</xdr:row>
      <xdr:rowOff>114301</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26894</xdr:rowOff>
    </xdr:from>
    <xdr:to>
      <xdr:col>11</xdr:col>
      <xdr:colOff>476250</xdr:colOff>
      <xdr:row>23</xdr:row>
      <xdr:rowOff>112619</xdr:rowOff>
    </xdr:to>
    <xdr:graphicFrame macro="">
      <xdr:nvGraphicFramePr>
        <xdr:cNvPr id="2" name="Chart 1">
          <a:extLst>
            <a:ext uri="{FF2B5EF4-FFF2-40B4-BE49-F238E27FC236}">
              <a16:creationId xmlns:a16="http://schemas.microsoft.com/office/drawing/2014/main" id="{792AEA4D-90D2-4402-94AA-35578E46087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1</xdr:rowOff>
    </xdr:from>
    <xdr:to>
      <xdr:col>11</xdr:col>
      <xdr:colOff>476250</xdr:colOff>
      <xdr:row>45</xdr:row>
      <xdr:rowOff>114301</xdr:rowOff>
    </xdr:to>
    <xdr:graphicFrame macro="">
      <xdr:nvGraphicFramePr>
        <xdr:cNvPr id="3" name="Chart 2">
          <a:extLst>
            <a:ext uri="{FF2B5EF4-FFF2-40B4-BE49-F238E27FC236}">
              <a16:creationId xmlns:a16="http://schemas.microsoft.com/office/drawing/2014/main" id="{B0DB77F4-B453-4A55-B312-63A23BFC666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476250</xdr:colOff>
      <xdr:row>23</xdr:row>
      <xdr:rowOff>85725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56031</xdr:rowOff>
    </xdr:from>
    <xdr:to>
      <xdr:col>11</xdr:col>
      <xdr:colOff>476250</xdr:colOff>
      <xdr:row>45</xdr:row>
      <xdr:rowOff>170331</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476250</xdr:colOff>
      <xdr:row>23</xdr:row>
      <xdr:rowOff>85725</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1</xdr:rowOff>
    </xdr:from>
    <xdr:to>
      <xdr:col>11</xdr:col>
      <xdr:colOff>476250</xdr:colOff>
      <xdr:row>45</xdr:row>
      <xdr:rowOff>114301</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
  <sheetViews>
    <sheetView tabSelected="1" workbookViewId="0">
      <selection activeCell="K14" sqref="K14"/>
    </sheetView>
  </sheetViews>
  <sheetFormatPr defaultRowHeight="14.75" x14ac:dyDescent="0.75"/>
  <sheetData>
    <row r="1" spans="1:9" ht="15.75" x14ac:dyDescent="0.75">
      <c r="A1" s="21" t="s">
        <v>63</v>
      </c>
    </row>
    <row r="2" spans="1:9" ht="78.75" customHeight="1" x14ac:dyDescent="0.75">
      <c r="A2" s="42" t="s">
        <v>64</v>
      </c>
      <c r="B2" s="42"/>
      <c r="C2" s="42"/>
      <c r="D2" s="42"/>
      <c r="E2" s="42"/>
      <c r="F2" s="42"/>
      <c r="G2" s="42"/>
      <c r="H2" s="42"/>
      <c r="I2" s="42"/>
    </row>
    <row r="3" spans="1:9" ht="108" customHeight="1" x14ac:dyDescent="0.75">
      <c r="A3" s="42" t="s">
        <v>65</v>
      </c>
      <c r="B3" s="42"/>
      <c r="C3" s="42"/>
      <c r="D3" s="42"/>
      <c r="E3" s="42"/>
      <c r="F3" s="42"/>
      <c r="G3" s="42"/>
      <c r="H3" s="42"/>
      <c r="I3" s="42"/>
    </row>
    <row r="4" spans="1:9" ht="56.25" customHeight="1" x14ac:dyDescent="0.75">
      <c r="A4" s="42" t="s">
        <v>66</v>
      </c>
      <c r="B4" s="42"/>
      <c r="C4" s="42"/>
      <c r="D4" s="42"/>
      <c r="E4" s="42"/>
      <c r="F4" s="42"/>
      <c r="G4" s="42"/>
      <c r="H4" s="42"/>
      <c r="I4" s="42"/>
    </row>
    <row r="5" spans="1:9" ht="15.75" x14ac:dyDescent="0.75">
      <c r="A5" s="43" t="s">
        <v>67</v>
      </c>
      <c r="B5" s="43"/>
      <c r="C5" s="43"/>
      <c r="D5" s="43"/>
      <c r="E5" s="43"/>
      <c r="F5" s="43"/>
      <c r="G5" s="43"/>
      <c r="H5" s="43"/>
      <c r="I5" s="43"/>
    </row>
    <row r="6" spans="1:9" ht="51.75" customHeight="1" x14ac:dyDescent="0.75">
      <c r="A6" s="43" t="s">
        <v>69</v>
      </c>
      <c r="B6" s="43"/>
      <c r="C6" s="43"/>
      <c r="D6" s="43"/>
      <c r="E6" s="43"/>
      <c r="F6" s="43"/>
      <c r="G6" s="43"/>
      <c r="H6" s="43"/>
      <c r="I6" s="43"/>
    </row>
    <row r="7" spans="1:9" ht="15.5" x14ac:dyDescent="0.75">
      <c r="A7" s="41" t="s">
        <v>68</v>
      </c>
      <c r="B7" s="41"/>
      <c r="C7" s="41"/>
      <c r="D7" s="41"/>
      <c r="E7" s="41"/>
      <c r="F7" s="41"/>
      <c r="G7" s="41"/>
      <c r="H7" s="41"/>
      <c r="I7" s="41"/>
    </row>
  </sheetData>
  <mergeCells count="6">
    <mergeCell ref="A7:I7"/>
    <mergeCell ref="A2:I2"/>
    <mergeCell ref="A3:I3"/>
    <mergeCell ref="A4:I4"/>
    <mergeCell ref="A5:I5"/>
    <mergeCell ref="A6:I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K175"/>
  <sheetViews>
    <sheetView zoomScale="70" zoomScaleNormal="70" workbookViewId="0">
      <pane xSplit="1" ySplit="6" topLeftCell="AP7" activePane="bottomRight" state="frozen"/>
      <selection pane="topRight" activeCell="B1" sqref="B1"/>
      <selection pane="bottomLeft" activeCell="A7" sqref="A7"/>
      <selection pane="bottomRight" activeCell="BH1" sqref="BH1"/>
    </sheetView>
  </sheetViews>
  <sheetFormatPr defaultRowHeight="14.75" x14ac:dyDescent="0.75"/>
  <cols>
    <col min="1" max="1" width="22.54296875" customWidth="1"/>
    <col min="2" max="2" width="10.54296875" style="1" bestFit="1" customWidth="1"/>
    <col min="3" max="3" width="12.26953125" bestFit="1" customWidth="1"/>
    <col min="4" max="4" width="10.7265625" bestFit="1" customWidth="1"/>
    <col min="5" max="5" width="12.26953125" bestFit="1" customWidth="1"/>
    <col min="6" max="6" width="10.7265625" style="1" bestFit="1" customWidth="1"/>
    <col min="7" max="10" width="12.26953125" bestFit="1" customWidth="1"/>
    <col min="11" max="11" width="12.86328125" bestFit="1" customWidth="1"/>
    <col min="12" max="12" width="10.7265625" bestFit="1" customWidth="1"/>
    <col min="13" max="13" width="12.26953125" bestFit="1" customWidth="1"/>
    <col min="14" max="15" width="12.26953125" customWidth="1"/>
    <col min="16" max="19" width="10.7265625" customWidth="1"/>
    <col min="20" max="21" width="11.1328125" bestFit="1" customWidth="1"/>
    <col min="22" max="22" width="11.54296875" bestFit="1" customWidth="1"/>
    <col min="23" max="23" width="10" bestFit="1" customWidth="1"/>
    <col min="24" max="26" width="10.7265625" customWidth="1"/>
    <col min="27" max="27" width="10.26953125" bestFit="1" customWidth="1"/>
    <col min="28" max="28" width="10.7265625" customWidth="1"/>
    <col min="29" max="30" width="10.26953125" bestFit="1" customWidth="1"/>
    <col min="31" max="31" width="10.7265625" bestFit="1" customWidth="1"/>
    <col min="32" max="32" width="10.7265625" customWidth="1"/>
    <col min="33" max="38" width="10.86328125" customWidth="1"/>
    <col min="39" max="39" width="10.26953125" bestFit="1" customWidth="1"/>
    <col min="40" max="47" width="10.7265625" bestFit="1" customWidth="1"/>
    <col min="48" max="60" width="11.1328125" bestFit="1" customWidth="1"/>
    <col min="61" max="61" width="22.26953125" bestFit="1" customWidth="1"/>
    <col min="63" max="63" width="11.36328125" bestFit="1" customWidth="1"/>
  </cols>
  <sheetData>
    <row r="1" spans="1:63" x14ac:dyDescent="0.75">
      <c r="A1" s="14" t="s">
        <v>57</v>
      </c>
    </row>
    <row r="2" spans="1:63" x14ac:dyDescent="0.75">
      <c r="A2" s="8" t="s">
        <v>58</v>
      </c>
    </row>
    <row r="3" spans="1:63" ht="31.5" customHeight="1" x14ac:dyDescent="0.75">
      <c r="A3" s="44" t="s">
        <v>59</v>
      </c>
      <c r="B3" s="45"/>
      <c r="C3" s="45"/>
      <c r="D3" s="45"/>
      <c r="E3" s="45"/>
      <c r="F3" s="45"/>
      <c r="G3" s="45"/>
      <c r="H3" s="45"/>
      <c r="I3" s="45"/>
      <c r="J3" s="45"/>
      <c r="K3" s="45"/>
      <c r="L3" s="45"/>
      <c r="M3" s="45"/>
    </row>
    <row r="5" spans="1:63" ht="15" customHeight="1" x14ac:dyDescent="0.75">
      <c r="A5" s="46" t="s">
        <v>60</v>
      </c>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row>
    <row r="6" spans="1:63" x14ac:dyDescent="0.75">
      <c r="A6" s="32" t="s">
        <v>25</v>
      </c>
      <c r="B6" s="33"/>
      <c r="C6" s="33">
        <v>42521</v>
      </c>
      <c r="D6" s="33">
        <v>42551</v>
      </c>
      <c r="E6" s="33">
        <v>42580</v>
      </c>
      <c r="F6" s="33">
        <v>42613</v>
      </c>
      <c r="G6" s="34">
        <v>42643</v>
      </c>
      <c r="H6" s="34">
        <v>42674</v>
      </c>
      <c r="I6" s="35">
        <v>42704</v>
      </c>
      <c r="J6" s="33">
        <v>42734</v>
      </c>
      <c r="K6" s="33">
        <v>42766</v>
      </c>
      <c r="L6" s="36">
        <v>42794</v>
      </c>
      <c r="M6" s="33">
        <v>42825</v>
      </c>
      <c r="N6" s="33">
        <v>42853</v>
      </c>
      <c r="O6" s="33">
        <v>42886</v>
      </c>
      <c r="P6" s="33">
        <v>42916</v>
      </c>
      <c r="Q6" s="37">
        <v>42947</v>
      </c>
      <c r="R6" s="37">
        <v>42978</v>
      </c>
      <c r="S6" s="37">
        <v>43007</v>
      </c>
      <c r="T6" s="37">
        <v>43039</v>
      </c>
      <c r="U6" s="37">
        <v>43069</v>
      </c>
      <c r="V6" s="37">
        <v>43098</v>
      </c>
      <c r="W6" s="37">
        <v>43131</v>
      </c>
      <c r="X6" s="37">
        <v>43159</v>
      </c>
      <c r="Y6" s="37">
        <v>43188</v>
      </c>
      <c r="Z6" s="37">
        <v>43220</v>
      </c>
      <c r="AA6" s="37">
        <v>43251</v>
      </c>
      <c r="AB6" s="37">
        <v>43280</v>
      </c>
      <c r="AC6" s="37">
        <v>43312</v>
      </c>
      <c r="AD6" s="38">
        <v>43343</v>
      </c>
      <c r="AE6" s="38">
        <v>43371</v>
      </c>
      <c r="AF6" s="38">
        <v>43404</v>
      </c>
      <c r="AG6" s="38">
        <v>43434</v>
      </c>
      <c r="AH6" s="38">
        <v>43465</v>
      </c>
      <c r="AI6" s="38">
        <v>43496</v>
      </c>
      <c r="AJ6" s="38">
        <v>43524</v>
      </c>
      <c r="AK6" s="38">
        <v>43555</v>
      </c>
      <c r="AL6" s="38">
        <v>43585</v>
      </c>
      <c r="AM6" s="38">
        <v>43616</v>
      </c>
      <c r="AN6" s="38">
        <v>43646</v>
      </c>
      <c r="AO6" s="38">
        <v>43677</v>
      </c>
      <c r="AP6" s="38">
        <v>43707</v>
      </c>
      <c r="AQ6" s="38">
        <v>43738</v>
      </c>
      <c r="AR6" s="38">
        <v>43769</v>
      </c>
      <c r="AS6" s="38">
        <v>43799</v>
      </c>
      <c r="AT6" s="38">
        <v>43830</v>
      </c>
      <c r="AU6" s="38">
        <v>43861</v>
      </c>
      <c r="AV6" s="38">
        <v>43889</v>
      </c>
      <c r="AW6" s="38">
        <v>43921</v>
      </c>
      <c r="AX6" s="38">
        <v>43951</v>
      </c>
      <c r="AY6" s="38">
        <v>43982</v>
      </c>
      <c r="AZ6" s="38">
        <v>44012</v>
      </c>
      <c r="BA6" s="38">
        <v>44043</v>
      </c>
      <c r="BB6" s="38">
        <v>44074</v>
      </c>
      <c r="BC6" s="38">
        <v>44104</v>
      </c>
      <c r="BD6" s="38">
        <v>44135</v>
      </c>
      <c r="BE6" s="38">
        <v>44165</v>
      </c>
      <c r="BF6" s="38">
        <v>44196</v>
      </c>
      <c r="BG6" s="38">
        <v>44227</v>
      </c>
      <c r="BH6" s="38">
        <v>44255</v>
      </c>
    </row>
    <row r="7" spans="1:63" x14ac:dyDescent="0.75">
      <c r="A7" s="18" t="s">
        <v>0</v>
      </c>
      <c r="B7" s="4"/>
      <c r="C7" s="22">
        <f>B36*C64*10000</f>
        <v>-20.539519353279747</v>
      </c>
      <c r="D7" s="22">
        <f t="shared" ref="D7:BH7" si="0">C36*D64*10000</f>
        <v>11.520174950453473</v>
      </c>
      <c r="E7" s="22">
        <f t="shared" si="0"/>
        <v>-7.4982040229885003</v>
      </c>
      <c r="F7" s="22">
        <f t="shared" si="0"/>
        <v>-4.1845219183708231</v>
      </c>
      <c r="G7" s="22">
        <f t="shared" si="0"/>
        <v>12.166596021915588</v>
      </c>
      <c r="H7" s="22">
        <f t="shared" si="0"/>
        <v>-4.3835026493274762</v>
      </c>
      <c r="I7" s="22">
        <f t="shared" si="0"/>
        <v>-14.28096056791084</v>
      </c>
      <c r="J7" s="22">
        <f t="shared" si="0"/>
        <v>-8.9876543209876694</v>
      </c>
      <c r="K7" s="22">
        <f t="shared" si="0"/>
        <v>-17.402573359252067</v>
      </c>
      <c r="L7" s="22">
        <f t="shared" si="0"/>
        <v>3.8708542271487669</v>
      </c>
      <c r="M7" s="23">
        <f t="shared" si="0"/>
        <v>-0.96319229446166421</v>
      </c>
      <c r="N7" s="23">
        <f t="shared" si="0"/>
        <v>-11.640766055526408</v>
      </c>
      <c r="O7" s="23">
        <f t="shared" si="0"/>
        <v>3.4620589808958115</v>
      </c>
      <c r="P7" s="23">
        <f t="shared" si="0"/>
        <v>13.313152285028186</v>
      </c>
      <c r="Q7" s="23">
        <f t="shared" si="0"/>
        <v>17.318132464712264</v>
      </c>
      <c r="R7" s="23">
        <f t="shared" si="0"/>
        <v>-3.1968420760014467</v>
      </c>
      <c r="S7" s="23">
        <f t="shared" si="0"/>
        <v>-7.2077367706540052</v>
      </c>
      <c r="T7" s="23">
        <f t="shared" si="0"/>
        <v>-12.358614760484626</v>
      </c>
      <c r="U7" s="23">
        <f t="shared" si="0"/>
        <v>-3.9893251162406651</v>
      </c>
      <c r="V7" s="23">
        <f t="shared" si="0"/>
        <v>11.553612940046484</v>
      </c>
      <c r="W7" s="23">
        <f t="shared" si="0"/>
        <v>10.69117551271596</v>
      </c>
      <c r="X7" s="23">
        <f t="shared" si="0"/>
        <v>-17.720409858040519</v>
      </c>
      <c r="Y7" s="23">
        <f t="shared" si="0"/>
        <v>-4.7348805119082087</v>
      </c>
      <c r="Z7" s="23">
        <f t="shared" si="0"/>
        <v>6.6737975736631556</v>
      </c>
      <c r="AA7" s="23">
        <f t="shared" si="0"/>
        <v>-1.724097761002771</v>
      </c>
      <c r="AB7" s="23">
        <f t="shared" si="0"/>
        <v>8.0629465899296449</v>
      </c>
      <c r="AC7" s="23">
        <f t="shared" si="0"/>
        <v>-2.7710191943768554</v>
      </c>
      <c r="AD7" s="23">
        <f t="shared" si="0"/>
        <v>18.324477681635152</v>
      </c>
      <c r="AE7" s="23">
        <f t="shared" si="0"/>
        <v>-3.2977179791584197</v>
      </c>
      <c r="AF7" s="23">
        <f t="shared" si="0"/>
        <v>10.923947477660523</v>
      </c>
      <c r="AG7" s="23">
        <f t="shared" si="0"/>
        <v>-16.956337431114836</v>
      </c>
      <c r="AH7" s="23">
        <f t="shared" si="0"/>
        <v>14.434117003827199</v>
      </c>
      <c r="AI7" s="23">
        <f t="shared" si="0"/>
        <v>-12.365286443562081</v>
      </c>
      <c r="AJ7" s="23">
        <f t="shared" si="0"/>
        <v>9.4398144402189796</v>
      </c>
      <c r="AK7" s="23">
        <f t="shared" si="0"/>
        <v>-0.39101601601601588</v>
      </c>
      <c r="AL7" s="23">
        <f t="shared" si="0"/>
        <v>2.5171946605859108</v>
      </c>
      <c r="AM7" s="23">
        <f t="shared" si="0"/>
        <v>8.1467837914422994</v>
      </c>
      <c r="AN7" s="23">
        <f t="shared" si="0"/>
        <v>-5.6706915975471555</v>
      </c>
      <c r="AO7" s="23">
        <f t="shared" si="0"/>
        <v>13.83858256368115</v>
      </c>
      <c r="AP7" s="23">
        <f t="shared" si="0"/>
        <v>10.303368324314645</v>
      </c>
      <c r="AQ7" s="23">
        <f t="shared" si="0"/>
        <v>-1.830871042510847</v>
      </c>
      <c r="AR7" s="23">
        <f t="shared" si="0"/>
        <v>-11.124998277487055</v>
      </c>
      <c r="AS7" s="23">
        <f t="shared" si="0"/>
        <v>11.003817235414997</v>
      </c>
      <c r="AT7" s="23">
        <f t="shared" si="0"/>
        <v>-12.531327660098453</v>
      </c>
      <c r="AU7" s="23">
        <f t="shared" si="0"/>
        <v>15.866256824758416</v>
      </c>
      <c r="AV7" s="23">
        <f t="shared" si="0"/>
        <v>15.708497422946939</v>
      </c>
      <c r="AW7" s="23">
        <f t="shared" si="0"/>
        <v>35.20048172237729</v>
      </c>
      <c r="AX7" s="23">
        <f t="shared" si="0"/>
        <v>-36.387650049814468</v>
      </c>
      <c r="AY7" s="23">
        <f t="shared" si="0"/>
        <v>-12.354481777897234</v>
      </c>
      <c r="AZ7" s="23">
        <f t="shared" si="0"/>
        <v>-14.192795783742312</v>
      </c>
      <c r="BA7" s="23">
        <f t="shared" si="0"/>
        <v>-14.038071080610704</v>
      </c>
      <c r="BB7" s="23">
        <f t="shared" si="0"/>
        <v>19.917878152108585</v>
      </c>
      <c r="BC7" s="23">
        <f t="shared" si="0"/>
        <v>-17.065111292873457</v>
      </c>
      <c r="BD7" s="23">
        <f t="shared" si="0"/>
        <v>-9.7724427598863635</v>
      </c>
      <c r="BE7" s="23">
        <f t="shared" si="0"/>
        <v>18.101704122424156</v>
      </c>
      <c r="BF7" s="23">
        <f t="shared" si="0"/>
        <v>23.09781211271655</v>
      </c>
      <c r="BG7" s="23">
        <f t="shared" si="0"/>
        <v>-3.79867377339832</v>
      </c>
      <c r="BH7" s="23">
        <f t="shared" si="0"/>
        <v>4.5147894239686561</v>
      </c>
    </row>
    <row r="8" spans="1:63" x14ac:dyDescent="0.75">
      <c r="A8" s="18" t="s">
        <v>1</v>
      </c>
      <c r="B8" s="4"/>
      <c r="C8" s="22">
        <f t="shared" ref="C8:BH8" si="1">B37*C65*10000</f>
        <v>4.1629599215310575</v>
      </c>
      <c r="D8" s="22">
        <f t="shared" si="1"/>
        <v>29.809293228928105</v>
      </c>
      <c r="E8" s="22">
        <f t="shared" si="1"/>
        <v>3.7741545893719808E-2</v>
      </c>
      <c r="F8" s="22">
        <f t="shared" si="1"/>
        <v>5.195404952952722</v>
      </c>
      <c r="G8" s="22">
        <f t="shared" si="1"/>
        <v>7.0650837301853526</v>
      </c>
      <c r="H8" s="22">
        <f t="shared" si="1"/>
        <v>33.627669733739467</v>
      </c>
      <c r="I8" s="22">
        <f t="shared" si="1"/>
        <v>-10.995335572487631</v>
      </c>
      <c r="J8" s="22">
        <f t="shared" si="1"/>
        <v>8.3953098827470409</v>
      </c>
      <c r="K8" s="22">
        <f t="shared" si="1"/>
        <v>-9.427091762421103</v>
      </c>
      <c r="L8" s="22">
        <f t="shared" si="1"/>
        <v>4.9241521721864663</v>
      </c>
      <c r="M8" s="23">
        <f t="shared" si="1"/>
        <v>-5.1641085986640523</v>
      </c>
      <c r="N8" s="23">
        <f t="shared" si="1"/>
        <v>-12.03497220133799</v>
      </c>
      <c r="O8" s="23">
        <f t="shared" si="1"/>
        <v>-1.9359795754154348</v>
      </c>
      <c r="P8" s="23">
        <f t="shared" si="1"/>
        <v>3.3043520438477638</v>
      </c>
      <c r="Q8" s="23">
        <f t="shared" si="1"/>
        <v>5.4938035007026711</v>
      </c>
      <c r="R8" s="23">
        <f t="shared" si="1"/>
        <v>-7.7621693722170297</v>
      </c>
      <c r="S8" s="23">
        <f t="shared" si="1"/>
        <v>13.156167417224543</v>
      </c>
      <c r="T8" s="23">
        <f t="shared" si="1"/>
        <v>-5.4045374616688919</v>
      </c>
      <c r="U8" s="23">
        <f t="shared" si="1"/>
        <v>6.0409651299137161</v>
      </c>
      <c r="V8" s="23">
        <f t="shared" si="1"/>
        <v>-0.62042677606858387</v>
      </c>
      <c r="W8" s="23">
        <f t="shared" si="1"/>
        <v>16.641885010527325</v>
      </c>
      <c r="X8" s="23">
        <f t="shared" si="1"/>
        <v>-15.641215715344677</v>
      </c>
      <c r="Y8" s="23">
        <f t="shared" si="1"/>
        <v>-8.5607643050371021</v>
      </c>
      <c r="Z8" s="23">
        <f t="shared" si="1"/>
        <v>-10.5577644495361</v>
      </c>
      <c r="AA8" s="23">
        <f t="shared" si="1"/>
        <v>-12.149275628094591</v>
      </c>
      <c r="AB8" s="23">
        <f t="shared" si="1"/>
        <v>3.1785685671091666</v>
      </c>
      <c r="AC8" s="23">
        <f t="shared" si="1"/>
        <v>2.1658104160370679</v>
      </c>
      <c r="AD8" s="23">
        <f t="shared" si="1"/>
        <v>7.4444666800079968</v>
      </c>
      <c r="AE8" s="23">
        <f t="shared" si="1"/>
        <v>-2.8305243748584723</v>
      </c>
      <c r="AF8" s="23">
        <f t="shared" si="1"/>
        <v>7.7758204160868036</v>
      </c>
      <c r="AG8" s="23">
        <f t="shared" si="1"/>
        <v>1.8509073559171412</v>
      </c>
      <c r="AH8" s="23">
        <f t="shared" si="1"/>
        <v>0.74918058373653595</v>
      </c>
      <c r="AI8" s="23">
        <f t="shared" si="1"/>
        <v>-10.977326035965559</v>
      </c>
      <c r="AJ8" s="23">
        <f t="shared" si="1"/>
        <v>-4.0883867434805881</v>
      </c>
      <c r="AK8" s="23">
        <f t="shared" si="1"/>
        <v>-7.8305926259142504</v>
      </c>
      <c r="AL8" s="23">
        <f t="shared" si="1"/>
        <v>0.34937220502235949</v>
      </c>
      <c r="AM8" s="23">
        <f t="shared" si="1"/>
        <v>10.865406687581254</v>
      </c>
      <c r="AN8" s="23">
        <f t="shared" si="1"/>
        <v>-2.1138844907195731</v>
      </c>
      <c r="AO8" s="23">
        <f t="shared" si="1"/>
        <v>23.159716407562204</v>
      </c>
      <c r="AP8" s="23">
        <f t="shared" si="1"/>
        <v>1.3031001142377647</v>
      </c>
      <c r="AQ8" s="23">
        <f t="shared" si="1"/>
        <v>-6.2183336217442928</v>
      </c>
      <c r="AR8" s="23">
        <f t="shared" si="1"/>
        <v>-29.812445063853939</v>
      </c>
      <c r="AS8" s="23">
        <f t="shared" si="1"/>
        <v>0.60531269243392161</v>
      </c>
      <c r="AT8" s="23">
        <f t="shared" si="1"/>
        <v>8.0912333943020904</v>
      </c>
      <c r="AU8" s="23">
        <f t="shared" si="1"/>
        <v>-2.8212655305252499</v>
      </c>
      <c r="AV8" s="23">
        <f t="shared" si="1"/>
        <v>-12.43197493469486</v>
      </c>
      <c r="AW8" s="23">
        <f t="shared" si="1"/>
        <v>11.223708144127253</v>
      </c>
      <c r="AX8" s="23">
        <f t="shared" si="1"/>
        <v>-4.5965842755751378</v>
      </c>
      <c r="AY8" s="23">
        <f t="shared" si="1"/>
        <v>12.88313220802635</v>
      </c>
      <c r="AZ8" s="23">
        <f t="shared" si="1"/>
        <v>-3.1963739721262878</v>
      </c>
      <c r="BA8" s="23">
        <f t="shared" si="1"/>
        <v>-33.736814350213052</v>
      </c>
      <c r="BB8" s="23">
        <f t="shared" si="1"/>
        <v>8.1076328526160406</v>
      </c>
      <c r="BC8" s="23">
        <f t="shared" si="1"/>
        <v>-19.964302426812797</v>
      </c>
      <c r="BD8" s="23">
        <f t="shared" si="1"/>
        <v>2.3248572679127779</v>
      </c>
      <c r="BE8" s="23">
        <f t="shared" si="1"/>
        <v>11.588320551686392</v>
      </c>
      <c r="BF8" s="23">
        <f t="shared" si="1"/>
        <v>11.343224300629499</v>
      </c>
      <c r="BG8" s="23">
        <f t="shared" si="1"/>
        <v>1.6838453482282951</v>
      </c>
      <c r="BH8" s="23">
        <f t="shared" si="1"/>
        <v>8.7924355289096496</v>
      </c>
      <c r="BK8" s="8"/>
    </row>
    <row r="9" spans="1:63" x14ac:dyDescent="0.75">
      <c r="A9" s="18" t="s">
        <v>2</v>
      </c>
      <c r="B9" s="4"/>
      <c r="C9" s="22">
        <f t="shared" ref="C9:BH9" si="2">B38*C66*10000</f>
        <v>-18.758883036535416</v>
      </c>
      <c r="D9" s="22">
        <f t="shared" si="2"/>
        <v>4.4228217602830524</v>
      </c>
      <c r="E9" s="22">
        <f t="shared" si="2"/>
        <v>1.8801867219916999</v>
      </c>
      <c r="F9" s="22">
        <f t="shared" si="2"/>
        <v>2.2756706516472391</v>
      </c>
      <c r="G9" s="22">
        <f t="shared" si="2"/>
        <v>2.5705090636149567E-2</v>
      </c>
      <c r="H9" s="22">
        <f t="shared" si="2"/>
        <v>9.0475988520858834</v>
      </c>
      <c r="I9" s="22">
        <f t="shared" si="2"/>
        <v>0.1412454315930721</v>
      </c>
      <c r="J9" s="22">
        <f t="shared" si="2"/>
        <v>1.3402158610980734</v>
      </c>
      <c r="K9" s="22">
        <f t="shared" si="2"/>
        <v>-10.7953145647159</v>
      </c>
      <c r="L9" s="22">
        <f t="shared" si="2"/>
        <v>-10.250569476082001</v>
      </c>
      <c r="M9" s="23">
        <f t="shared" si="2"/>
        <v>2.3290885694156788E-2</v>
      </c>
      <c r="N9" s="23">
        <f t="shared" si="2"/>
        <v>10.472439772998777</v>
      </c>
      <c r="O9" s="23">
        <f t="shared" si="2"/>
        <v>-6.951141112182599</v>
      </c>
      <c r="P9" s="23">
        <f t="shared" si="2"/>
        <v>-24.224018649719028</v>
      </c>
      <c r="Q9" s="23">
        <f t="shared" si="2"/>
        <v>16.830657690315888</v>
      </c>
      <c r="R9" s="23">
        <f t="shared" si="2"/>
        <v>-2.2468336928267241</v>
      </c>
      <c r="S9" s="23">
        <f t="shared" si="2"/>
        <v>1.1097932316485288</v>
      </c>
      <c r="T9" s="23">
        <f t="shared" si="2"/>
        <v>-17.575556859877516</v>
      </c>
      <c r="U9" s="23">
        <f t="shared" si="2"/>
        <v>-0.24876887675198267</v>
      </c>
      <c r="V9" s="23">
        <f t="shared" si="2"/>
        <v>10.353160313488241</v>
      </c>
      <c r="W9" s="23">
        <f t="shared" si="2"/>
        <v>6.2578222778472954</v>
      </c>
      <c r="X9" s="23">
        <f t="shared" si="2"/>
        <v>-21.777468571520991</v>
      </c>
      <c r="Y9" s="23">
        <f t="shared" si="2"/>
        <v>-2.1116880812056378</v>
      </c>
      <c r="Z9" s="23">
        <f t="shared" si="2"/>
        <v>-1.4238494787693854</v>
      </c>
      <c r="AA9" s="23">
        <f t="shared" si="2"/>
        <v>3.263869193126514</v>
      </c>
      <c r="AB9" s="23">
        <f t="shared" si="2"/>
        <v>5.4650942615376117</v>
      </c>
      <c r="AC9" s="23">
        <f t="shared" si="2"/>
        <v>-5.4818802521008001</v>
      </c>
      <c r="AD9" s="23">
        <f t="shared" si="2"/>
        <v>2.3924998547410778</v>
      </c>
      <c r="AE9" s="23">
        <f t="shared" si="2"/>
        <v>-5.0043702548458349</v>
      </c>
      <c r="AF9" s="23">
        <f t="shared" si="2"/>
        <v>6.8360049210181026</v>
      </c>
      <c r="AG9" s="23">
        <f t="shared" si="2"/>
        <v>5.0557342761469704</v>
      </c>
      <c r="AH9" s="23">
        <f t="shared" si="2"/>
        <v>10.078238960350081</v>
      </c>
      <c r="AI9" s="23">
        <f t="shared" si="2"/>
        <v>-14.88232893483876</v>
      </c>
      <c r="AJ9" s="23">
        <f t="shared" si="2"/>
        <v>0.88723272114275287</v>
      </c>
      <c r="AK9" s="23">
        <f t="shared" si="2"/>
        <v>6.1170096561366609</v>
      </c>
      <c r="AL9" s="23">
        <f t="shared" si="2"/>
        <v>1.2860352934849433</v>
      </c>
      <c r="AM9" s="23">
        <f t="shared" si="2"/>
        <v>5.1501571801217008</v>
      </c>
      <c r="AN9" s="23">
        <f t="shared" si="2"/>
        <v>-17.180605793839781</v>
      </c>
      <c r="AO9" s="23">
        <f t="shared" si="2"/>
        <v>-4.8125213921597982</v>
      </c>
      <c r="AP9" s="23">
        <f t="shared" si="2"/>
        <v>3.9807457984136865</v>
      </c>
      <c r="AQ9" s="23">
        <f t="shared" si="2"/>
        <v>-2.4260336579066939</v>
      </c>
      <c r="AR9" s="23">
        <f t="shared" si="2"/>
        <v>-1.7889136089168822</v>
      </c>
      <c r="AS9" s="23">
        <f t="shared" si="2"/>
        <v>-3.5357369200554358</v>
      </c>
      <c r="AT9" s="23">
        <f t="shared" si="2"/>
        <v>7.7658265178605248</v>
      </c>
      <c r="AU9" s="23">
        <f t="shared" si="2"/>
        <v>-6.5295895157478263</v>
      </c>
      <c r="AV9" s="23">
        <f t="shared" si="2"/>
        <v>7.4721127715842339</v>
      </c>
      <c r="AW9" s="23">
        <f t="shared" si="2"/>
        <v>28.069405986234408</v>
      </c>
      <c r="AX9" s="23">
        <f t="shared" si="2"/>
        <v>-6.4581960023252343</v>
      </c>
      <c r="AY9" s="23">
        <f t="shared" si="2"/>
        <v>-6.0195555375915877</v>
      </c>
      <c r="AZ9" s="23">
        <f t="shared" si="2"/>
        <v>-8.5932702803894685</v>
      </c>
      <c r="BA9" s="23">
        <f t="shared" si="2"/>
        <v>-5.8594678378287446</v>
      </c>
      <c r="BB9" s="23">
        <f t="shared" si="2"/>
        <v>-10.759123712382587</v>
      </c>
      <c r="BC9" s="23">
        <f t="shared" si="2"/>
        <v>-11.974275122364567</v>
      </c>
      <c r="BD9" s="23">
        <f t="shared" si="2"/>
        <v>-0.16345865281226274</v>
      </c>
      <c r="BE9" s="23">
        <f t="shared" si="2"/>
        <v>10.757626727058117</v>
      </c>
      <c r="BF9" s="23">
        <f t="shared" si="2"/>
        <v>7.4491520797187505</v>
      </c>
      <c r="BG9" s="23">
        <f t="shared" si="2"/>
        <v>-1.4041405674431999</v>
      </c>
      <c r="BH9" s="23">
        <f t="shared" si="2"/>
        <v>3.6802358793566206</v>
      </c>
      <c r="BK9" s="8"/>
    </row>
    <row r="10" spans="1:63" x14ac:dyDescent="0.75">
      <c r="A10" s="18" t="s">
        <v>3</v>
      </c>
      <c r="B10" s="4"/>
      <c r="C10" s="22">
        <f t="shared" ref="C10:BH10" si="3">B39*C67*10000</f>
        <v>-18.2621020497165</v>
      </c>
      <c r="D10" s="22">
        <f t="shared" si="3"/>
        <v>-2.9216204626527369</v>
      </c>
      <c r="E10" s="22">
        <f t="shared" si="3"/>
        <v>-2.8209167979593368</v>
      </c>
      <c r="F10" s="22">
        <f t="shared" si="3"/>
        <v>-1.2253260899056746</v>
      </c>
      <c r="G10" s="22">
        <f t="shared" si="3"/>
        <v>2.291064934201839</v>
      </c>
      <c r="H10" s="22">
        <f t="shared" si="3"/>
        <v>10.084729112004823</v>
      </c>
      <c r="I10" s="22">
        <f t="shared" si="3"/>
        <v>18.323089967569317</v>
      </c>
      <c r="J10" s="22">
        <f t="shared" si="3"/>
        <v>4.2782706661033618</v>
      </c>
      <c r="K10" s="22">
        <f t="shared" si="3"/>
        <v>-11.679591450728202</v>
      </c>
      <c r="L10" s="22">
        <f t="shared" si="3"/>
        <v>10.327141668976951</v>
      </c>
      <c r="M10" s="23">
        <f t="shared" si="3"/>
        <v>-3.7074935860360947</v>
      </c>
      <c r="N10" s="23">
        <f t="shared" si="3"/>
        <v>-6.8740630134303071</v>
      </c>
      <c r="O10" s="23">
        <f t="shared" si="3"/>
        <v>-12.029351617947766</v>
      </c>
      <c r="P10" s="23">
        <f t="shared" si="3"/>
        <v>5.4261570239695684</v>
      </c>
      <c r="Q10" s="23">
        <f t="shared" si="3"/>
        <v>21.447414319351125</v>
      </c>
      <c r="R10" s="23">
        <f t="shared" si="3"/>
        <v>2.4123022731850354</v>
      </c>
      <c r="S10" s="23">
        <f t="shared" si="3"/>
        <v>-4.8965005105355983</v>
      </c>
      <c r="T10" s="23">
        <f t="shared" si="3"/>
        <v>-8.1401616054971537</v>
      </c>
      <c r="U10" s="23">
        <f t="shared" si="3"/>
        <v>6.8186904209414703</v>
      </c>
      <c r="V10" s="23">
        <f t="shared" si="3"/>
        <v>2.8708799759783497</v>
      </c>
      <c r="W10" s="23">
        <f t="shared" si="3"/>
        <v>16.213777788431941</v>
      </c>
      <c r="X10" s="23">
        <f t="shared" si="3"/>
        <v>-9.7461971860762056</v>
      </c>
      <c r="Y10" s="23">
        <f t="shared" si="3"/>
        <v>2.4172363928843361</v>
      </c>
      <c r="Z10" s="23">
        <f t="shared" si="3"/>
        <v>-10.029321391839783</v>
      </c>
      <c r="AA10" s="23">
        <f t="shared" si="3"/>
        <v>-12.228459460124343</v>
      </c>
      <c r="AB10" s="23">
        <f t="shared" si="3"/>
        <v>1.3995186549136835</v>
      </c>
      <c r="AC10" s="23">
        <f t="shared" si="3"/>
        <v>-4.2602138627359058E-2</v>
      </c>
      <c r="AD10" s="23">
        <f t="shared" si="3"/>
        <v>5.7620088560057869</v>
      </c>
      <c r="AE10" s="23">
        <f t="shared" si="3"/>
        <v>0.45015035021697192</v>
      </c>
      <c r="AF10" s="23">
        <f t="shared" si="3"/>
        <v>9.8066601188813287</v>
      </c>
      <c r="AG10" s="23">
        <f t="shared" si="3"/>
        <v>1.5526906738909259</v>
      </c>
      <c r="AH10" s="23">
        <f t="shared" si="3"/>
        <v>-3.6962424454760439</v>
      </c>
      <c r="AI10" s="23">
        <f t="shared" si="3"/>
        <v>1.2497287914949</v>
      </c>
      <c r="AJ10" s="23">
        <f t="shared" si="3"/>
        <v>4.7626241546982229</v>
      </c>
      <c r="AK10" s="23">
        <f t="shared" si="3"/>
        <v>9.2911168212766189</v>
      </c>
      <c r="AL10" s="23">
        <f t="shared" si="3"/>
        <v>1.0257294918209681</v>
      </c>
      <c r="AM10" s="23">
        <f t="shared" si="3"/>
        <v>3.5281587005724906</v>
      </c>
      <c r="AN10" s="23">
        <f t="shared" si="3"/>
        <v>-8.2189413910090483</v>
      </c>
      <c r="AO10" s="23">
        <f t="shared" si="3"/>
        <v>9.7784979966021002</v>
      </c>
      <c r="AP10" s="23">
        <f t="shared" si="3"/>
        <v>7.2951349063360578</v>
      </c>
      <c r="AQ10" s="23">
        <f t="shared" si="3"/>
        <v>5.4226978148200047</v>
      </c>
      <c r="AR10" s="23">
        <f t="shared" si="3"/>
        <v>-11.482982738476528</v>
      </c>
      <c r="AS10" s="23">
        <f t="shared" si="3"/>
        <v>7.8684195957064107</v>
      </c>
      <c r="AT10" s="23">
        <f t="shared" si="3"/>
        <v>-8.3585085716490006</v>
      </c>
      <c r="AU10" s="23">
        <f t="shared" si="3"/>
        <v>4.8307126732929948</v>
      </c>
      <c r="AV10" s="23">
        <f t="shared" si="3"/>
        <v>4.179573235488788</v>
      </c>
      <c r="AW10" s="23">
        <f t="shared" si="3"/>
        <v>2.3595598271166351</v>
      </c>
      <c r="AX10" s="23">
        <f t="shared" si="3"/>
        <v>3.1054416408483565</v>
      </c>
      <c r="AY10" s="23">
        <f t="shared" si="3"/>
        <v>-7.4589446513835869</v>
      </c>
      <c r="AZ10" s="23">
        <f t="shared" si="3"/>
        <v>-6.9014176701270582</v>
      </c>
      <c r="BA10" s="23">
        <f t="shared" si="3"/>
        <v>-19.026760460755177</v>
      </c>
      <c r="BB10" s="23">
        <f t="shared" si="3"/>
        <v>6.9793875551614697</v>
      </c>
      <c r="BC10" s="23">
        <f t="shared" si="3"/>
        <v>-10.542181748251954</v>
      </c>
      <c r="BD10" s="23">
        <f t="shared" si="3"/>
        <v>-3.6102625358772191</v>
      </c>
      <c r="BE10" s="23">
        <f t="shared" si="3"/>
        <v>9.942700746220746</v>
      </c>
      <c r="BF10" s="23">
        <f t="shared" si="3"/>
        <v>11.123148633817449</v>
      </c>
      <c r="BG10" s="23">
        <f t="shared" si="3"/>
        <v>-4.2054227476369652</v>
      </c>
      <c r="BH10" s="23">
        <f t="shared" si="3"/>
        <v>-2.5323260575713098</v>
      </c>
      <c r="BK10" s="8"/>
    </row>
    <row r="11" spans="1:63" x14ac:dyDescent="0.75">
      <c r="A11" s="18" t="s">
        <v>4</v>
      </c>
      <c r="B11" s="4"/>
      <c r="C11" s="22">
        <f t="shared" ref="C11:BH11" si="4">B40*C68*10000</f>
        <v>-22.226220942631688</v>
      </c>
      <c r="D11" s="22">
        <f t="shared" si="4"/>
        <v>36.622601625544789</v>
      </c>
      <c r="E11" s="22">
        <f t="shared" si="4"/>
        <v>5.7947872669208014</v>
      </c>
      <c r="F11" s="22">
        <f t="shared" si="4"/>
        <v>-8.7161500375902943</v>
      </c>
      <c r="G11" s="22">
        <f t="shared" si="4"/>
        <v>10.688030616817468</v>
      </c>
      <c r="H11" s="22">
        <f t="shared" si="4"/>
        <v>-20.518798490530113</v>
      </c>
      <c r="I11" s="22">
        <f t="shared" si="4"/>
        <v>-29.112643323252353</v>
      </c>
      <c r="J11" s="22">
        <f t="shared" si="4"/>
        <v>8.6942675159235829</v>
      </c>
      <c r="K11" s="22">
        <f t="shared" si="4"/>
        <v>-11.089139622348865</v>
      </c>
      <c r="L11" s="22">
        <f t="shared" si="4"/>
        <v>-1.2383203872565565</v>
      </c>
      <c r="M11" s="23">
        <f t="shared" si="4"/>
        <v>-2.1940843958480505</v>
      </c>
      <c r="N11" s="23">
        <f t="shared" si="4"/>
        <v>-0.71924557232423136</v>
      </c>
      <c r="O11" s="23">
        <f t="shared" si="4"/>
        <v>-2.5289190615094093</v>
      </c>
      <c r="P11" s="23">
        <f t="shared" si="4"/>
        <v>-7.7654824305960517</v>
      </c>
      <c r="Q11" s="23">
        <f t="shared" si="4"/>
        <v>-8.4642723531612152</v>
      </c>
      <c r="R11" s="23">
        <f t="shared" si="4"/>
        <v>-0.3055525000305549</v>
      </c>
      <c r="S11" s="23">
        <f t="shared" si="4"/>
        <v>-8.8554933441949544</v>
      </c>
      <c r="T11" s="23">
        <f t="shared" si="4"/>
        <v>6.2544253009204178</v>
      </c>
      <c r="U11" s="23">
        <f t="shared" si="4"/>
        <v>-4.6576618537494134</v>
      </c>
      <c r="V11" s="23">
        <f t="shared" si="4"/>
        <v>1.4132444559597677</v>
      </c>
      <c r="W11" s="23">
        <f t="shared" si="4"/>
        <v>-10.824683427212838</v>
      </c>
      <c r="X11" s="23">
        <f t="shared" si="4"/>
        <v>11.283514041388154</v>
      </c>
      <c r="Y11" s="23">
        <f t="shared" si="4"/>
        <v>-0.11143675407022732</v>
      </c>
      <c r="Z11" s="23">
        <f t="shared" si="4"/>
        <v>-14.824227022448101</v>
      </c>
      <c r="AA11" s="23">
        <f t="shared" si="4"/>
        <v>1.4145190826270275</v>
      </c>
      <c r="AB11" s="23">
        <f t="shared" si="4"/>
        <v>-7.79474838287347</v>
      </c>
      <c r="AC11" s="23">
        <f t="shared" si="4"/>
        <v>3.5660453659791633</v>
      </c>
      <c r="AD11" s="23">
        <f t="shared" si="4"/>
        <v>-2.7577304465176309</v>
      </c>
      <c r="AE11" s="23">
        <f t="shared" si="4"/>
        <v>12.873744519960047</v>
      </c>
      <c r="AF11" s="23">
        <f t="shared" si="4"/>
        <v>-1.2483207114239152</v>
      </c>
      <c r="AG11" s="23">
        <f t="shared" si="4"/>
        <v>3.7954040029651566</v>
      </c>
      <c r="AH11" s="23">
        <f t="shared" si="4"/>
        <v>-12.96859169199592</v>
      </c>
      <c r="AI11" s="23">
        <f t="shared" si="4"/>
        <v>-1.9190927924980881</v>
      </c>
      <c r="AJ11" s="23">
        <f t="shared" si="4"/>
        <v>-9.7028502122498423</v>
      </c>
      <c r="AK11" s="23">
        <f t="shared" si="4"/>
        <v>-1.0638123762295175</v>
      </c>
      <c r="AL11" s="23">
        <f t="shared" si="4"/>
        <v>2.628293580392929</v>
      </c>
      <c r="AM11" s="23">
        <f t="shared" si="4"/>
        <v>-12.541620421753601</v>
      </c>
      <c r="AN11" s="23">
        <f t="shared" si="4"/>
        <v>1.1317402203498348</v>
      </c>
      <c r="AO11" s="23">
        <f t="shared" si="4"/>
        <v>-4.0611615538761736</v>
      </c>
      <c r="AP11" s="23">
        <f t="shared" si="4"/>
        <v>-8.41885514440051</v>
      </c>
      <c r="AQ11" s="23">
        <f t="shared" si="4"/>
        <v>-11.23230145151094</v>
      </c>
      <c r="AR11" s="23">
        <f t="shared" si="4"/>
        <v>-0.67478948784349402</v>
      </c>
      <c r="AS11" s="23">
        <f t="shared" si="4"/>
        <v>-5.7036722920686662</v>
      </c>
      <c r="AT11" s="23">
        <f t="shared" si="4"/>
        <v>-1.5938685870953149</v>
      </c>
      <c r="AU11" s="23">
        <f t="shared" si="4"/>
        <v>-0.162220959552317</v>
      </c>
      <c r="AV11" s="23">
        <f t="shared" si="4"/>
        <v>-2.0988268710446292</v>
      </c>
      <c r="AW11" s="23">
        <f t="shared" si="4"/>
        <v>0.18929225600088467</v>
      </c>
      <c r="AX11" s="23">
        <f t="shared" si="4"/>
        <v>0.58912493861647841</v>
      </c>
      <c r="AY11" s="23">
        <f t="shared" si="4"/>
        <v>-3.5295061525369644</v>
      </c>
      <c r="AZ11" s="23">
        <f t="shared" si="4"/>
        <v>-0.80207865512268628</v>
      </c>
      <c r="BA11" s="23">
        <f t="shared" si="4"/>
        <v>7.9522909814274509</v>
      </c>
      <c r="BB11" s="23">
        <f t="shared" si="4"/>
        <v>-0.7462604100286705</v>
      </c>
      <c r="BC11" s="23">
        <f t="shared" si="4"/>
        <v>1.1356427300575804</v>
      </c>
      <c r="BD11" s="23">
        <f t="shared" si="4"/>
        <v>3.9388733766058301</v>
      </c>
      <c r="BE11" s="23">
        <f t="shared" si="4"/>
        <v>1.7232385664654173</v>
      </c>
      <c r="BF11" s="23">
        <f t="shared" si="4"/>
        <v>4.5828909607580348</v>
      </c>
      <c r="BG11" s="23">
        <f t="shared" si="4"/>
        <v>-7.1215078408821508</v>
      </c>
      <c r="BH11" s="23">
        <f t="shared" si="4"/>
        <v>-9.0566270657107513</v>
      </c>
      <c r="BK11" s="8"/>
    </row>
    <row r="12" spans="1:63" x14ac:dyDescent="0.75">
      <c r="A12" s="18" t="s">
        <v>5</v>
      </c>
      <c r="B12" s="4"/>
      <c r="C12" s="22">
        <f t="shared" ref="C12:BH12" si="5">B41*C69*10000</f>
        <v>-15.240010213200542</v>
      </c>
      <c r="D12" s="22">
        <f t="shared" si="5"/>
        <v>5.3447168861818248</v>
      </c>
      <c r="E12" s="22">
        <f t="shared" si="5"/>
        <v>-2.8903611327617567</v>
      </c>
      <c r="F12" s="22">
        <f t="shared" si="5"/>
        <v>6.5529930701151367</v>
      </c>
      <c r="G12" s="22">
        <f t="shared" si="5"/>
        <v>4.4450064567550589</v>
      </c>
      <c r="H12" s="22">
        <f t="shared" si="5"/>
        <v>8.6388178459789806</v>
      </c>
      <c r="I12" s="22">
        <f t="shared" si="5"/>
        <v>14.455225199929261</v>
      </c>
      <c r="J12" s="22">
        <f t="shared" si="5"/>
        <v>2.0785779214220756</v>
      </c>
      <c r="K12" s="22">
        <f t="shared" si="5"/>
        <v>-13.683356983579953</v>
      </c>
      <c r="L12" s="22">
        <f t="shared" si="5"/>
        <v>8.6819258089976525</v>
      </c>
      <c r="M12" s="23">
        <f t="shared" si="5"/>
        <v>-1.1558142711540647</v>
      </c>
      <c r="N12" s="23">
        <f t="shared" si="5"/>
        <v>-1.7706949960159017</v>
      </c>
      <c r="O12" s="23">
        <f t="shared" si="5"/>
        <v>-15.219013854550488</v>
      </c>
      <c r="P12" s="23">
        <f t="shared" si="5"/>
        <v>2.5616394492475054</v>
      </c>
      <c r="Q12" s="23">
        <f t="shared" si="5"/>
        <v>-6.2034739454094252</v>
      </c>
      <c r="R12" s="23">
        <f t="shared" si="5"/>
        <v>1.9278966647387645</v>
      </c>
      <c r="S12" s="23">
        <f t="shared" si="5"/>
        <v>-5.8791750087392822</v>
      </c>
      <c r="T12" s="23">
        <f t="shared" si="5"/>
        <v>11.055775882179891</v>
      </c>
      <c r="U12" s="23">
        <f t="shared" si="5"/>
        <v>-6.2837423875078926</v>
      </c>
      <c r="V12" s="23">
        <f t="shared" si="5"/>
        <v>-2.8429136096782335</v>
      </c>
      <c r="W12" s="23">
        <f t="shared" si="5"/>
        <v>-15.255530129671994</v>
      </c>
      <c r="X12" s="23">
        <f t="shared" si="5"/>
        <v>-8.1565271753994697</v>
      </c>
      <c r="Y12" s="23">
        <f t="shared" si="5"/>
        <v>-8.8588780723081015</v>
      </c>
      <c r="Z12" s="23">
        <f t="shared" si="5"/>
        <v>-19.122373176616623</v>
      </c>
      <c r="AA12" s="23">
        <f t="shared" si="5"/>
        <v>-1.6622685810459783</v>
      </c>
      <c r="AB12" s="23">
        <f t="shared" si="5"/>
        <v>4.6744814407676403</v>
      </c>
      <c r="AC12" s="23">
        <f t="shared" si="5"/>
        <v>0.73855243722304009</v>
      </c>
      <c r="AD12" s="23">
        <f t="shared" si="5"/>
        <v>-9.7062182082424684</v>
      </c>
      <c r="AE12" s="23">
        <f t="shared" si="5"/>
        <v>4.2802231782510507</v>
      </c>
      <c r="AF12" s="23">
        <f t="shared" si="5"/>
        <v>11.122711485052555</v>
      </c>
      <c r="AG12" s="23">
        <f t="shared" si="5"/>
        <v>-3.0126531432014407</v>
      </c>
      <c r="AH12" s="23">
        <f t="shared" si="5"/>
        <v>-5.3016815034618796</v>
      </c>
      <c r="AI12" s="23">
        <f t="shared" si="5"/>
        <v>5.8570870753611608</v>
      </c>
      <c r="AJ12" s="23">
        <f t="shared" si="5"/>
        <v>2.1756275325664238</v>
      </c>
      <c r="AK12" s="23">
        <f t="shared" si="5"/>
        <v>0.54875104262698104</v>
      </c>
      <c r="AL12" s="23">
        <f t="shared" si="5"/>
        <v>13.217738829969889</v>
      </c>
      <c r="AM12" s="23">
        <f t="shared" si="5"/>
        <v>-7.5557809330628505</v>
      </c>
      <c r="AN12" s="23">
        <f t="shared" si="5"/>
        <v>-11.941574932078995</v>
      </c>
      <c r="AO12" s="23">
        <f t="shared" si="5"/>
        <v>7.2745235901975054</v>
      </c>
      <c r="AP12" s="23">
        <f t="shared" si="5"/>
        <v>7.7606239698903526E-2</v>
      </c>
      <c r="AQ12" s="23">
        <f t="shared" si="5"/>
        <v>-4.0801445018789799</v>
      </c>
      <c r="AR12" s="23">
        <f t="shared" si="5"/>
        <v>-4.7842572022681402</v>
      </c>
      <c r="AS12" s="23">
        <f t="shared" si="5"/>
        <v>5.8260228688783533</v>
      </c>
      <c r="AT12" s="23">
        <f t="shared" si="5"/>
        <v>-15.617244673141402</v>
      </c>
      <c r="AU12" s="23">
        <f t="shared" si="5"/>
        <v>-0.32052780984711132</v>
      </c>
      <c r="AV12" s="23">
        <f t="shared" si="5"/>
        <v>-1.619859579941106</v>
      </c>
      <c r="AW12" s="23">
        <f t="shared" si="5"/>
        <v>0.37611505571621096</v>
      </c>
      <c r="AX12" s="23">
        <f t="shared" si="5"/>
        <v>-2.8234363540812639</v>
      </c>
      <c r="AY12" s="23">
        <f t="shared" si="5"/>
        <v>1.2482865202214155</v>
      </c>
      <c r="AZ12" s="23">
        <f t="shared" si="5"/>
        <v>5.7161411647072153</v>
      </c>
      <c r="BA12" s="23">
        <f t="shared" si="5"/>
        <v>20.905171552452586</v>
      </c>
      <c r="BB12" s="23">
        <f t="shared" si="5"/>
        <v>6.3891652292314696</v>
      </c>
      <c r="BC12" s="23">
        <f t="shared" si="5"/>
        <v>-11.357245093453733</v>
      </c>
      <c r="BD12" s="23">
        <f t="shared" si="5"/>
        <v>1.9354932751472045</v>
      </c>
      <c r="BE12" s="23">
        <f t="shared" si="5"/>
        <v>4.3106306180803138</v>
      </c>
      <c r="BF12" s="23">
        <f t="shared" si="5"/>
        <v>7.5572795372929598</v>
      </c>
      <c r="BG12" s="23">
        <f t="shared" si="5"/>
        <v>-3.5771209977444851</v>
      </c>
      <c r="BH12" s="23">
        <f t="shared" si="5"/>
        <v>-10.541766520312452</v>
      </c>
      <c r="BK12" s="8"/>
    </row>
    <row r="13" spans="1:63" x14ac:dyDescent="0.75">
      <c r="A13" s="18" t="s">
        <v>6</v>
      </c>
      <c r="B13" s="4"/>
      <c r="C13" s="22">
        <f t="shared" ref="C13:BH13" si="6">B42*C70*10000</f>
        <v>0</v>
      </c>
      <c r="D13" s="22">
        <f t="shared" si="6"/>
        <v>-6.465191619144</v>
      </c>
      <c r="E13" s="22">
        <f t="shared" si="6"/>
        <v>-50.397877984084992</v>
      </c>
      <c r="F13" s="22">
        <f t="shared" si="6"/>
        <v>0</v>
      </c>
      <c r="G13" s="22">
        <f t="shared" si="6"/>
        <v>0</v>
      </c>
      <c r="H13" s="22">
        <f t="shared" si="6"/>
        <v>0</v>
      </c>
      <c r="I13" s="22">
        <f t="shared" si="6"/>
        <v>18.691319000916526</v>
      </c>
      <c r="J13" s="22">
        <f t="shared" si="6"/>
        <v>0</v>
      </c>
      <c r="K13" s="22">
        <f t="shared" si="6"/>
        <v>-16.922795462861302</v>
      </c>
      <c r="L13" s="22">
        <f t="shared" si="6"/>
        <v>3.4019860242736311</v>
      </c>
      <c r="M13" s="23">
        <f t="shared" si="6"/>
        <v>-35.376111511655871</v>
      </c>
      <c r="N13" s="23">
        <f t="shared" si="6"/>
        <v>0</v>
      </c>
      <c r="O13" s="23">
        <f t="shared" si="6"/>
        <v>0</v>
      </c>
      <c r="P13" s="23">
        <f t="shared" si="6"/>
        <v>0</v>
      </c>
      <c r="Q13" s="23">
        <f t="shared" si="6"/>
        <v>0</v>
      </c>
      <c r="R13" s="23">
        <f t="shared" si="6"/>
        <v>0</v>
      </c>
      <c r="S13" s="23">
        <f t="shared" si="6"/>
        <v>0</v>
      </c>
      <c r="T13" s="23">
        <f t="shared" si="6"/>
        <v>24.618813636593831</v>
      </c>
      <c r="U13" s="23">
        <f t="shared" si="6"/>
        <v>25.77716220375499</v>
      </c>
      <c r="V13" s="23">
        <f t="shared" si="6"/>
        <v>27.874564459930252</v>
      </c>
      <c r="W13" s="23">
        <f t="shared" si="6"/>
        <v>37.357623045038089</v>
      </c>
      <c r="X13" s="23">
        <f t="shared" si="6"/>
        <v>-23.205292781672725</v>
      </c>
      <c r="Y13" s="23">
        <f t="shared" si="6"/>
        <v>32.109223008453355</v>
      </c>
      <c r="Z13" s="23">
        <f t="shared" si="6"/>
        <v>30.019553276593619</v>
      </c>
      <c r="AA13" s="23">
        <f t="shared" si="6"/>
        <v>-8.8652482269503121</v>
      </c>
      <c r="AB13" s="23">
        <f t="shared" si="6"/>
        <v>46.825811146441353</v>
      </c>
      <c r="AC13" s="23">
        <f t="shared" si="6"/>
        <v>-25.531327629036703</v>
      </c>
      <c r="AD13" s="23">
        <f t="shared" si="6"/>
        <v>16.34667525914978</v>
      </c>
      <c r="AE13" s="23">
        <f t="shared" si="6"/>
        <v>30.565189222150199</v>
      </c>
      <c r="AF13" s="23">
        <f t="shared" si="6"/>
        <v>-55.830103591856293</v>
      </c>
      <c r="AG13" s="23">
        <f t="shared" si="6"/>
        <v>-77.403305921886627</v>
      </c>
      <c r="AH13" s="23">
        <f t="shared" si="6"/>
        <v>0</v>
      </c>
      <c r="AI13" s="23">
        <f t="shared" si="6"/>
        <v>0</v>
      </c>
      <c r="AJ13" s="23">
        <f t="shared" si="6"/>
        <v>0</v>
      </c>
      <c r="AK13" s="23">
        <f t="shared" si="6"/>
        <v>0</v>
      </c>
      <c r="AL13" s="23">
        <f t="shared" si="6"/>
        <v>21.129466000768307</v>
      </c>
      <c r="AM13" s="23">
        <f t="shared" si="6"/>
        <v>-52.788220551378281</v>
      </c>
      <c r="AN13" s="23">
        <f t="shared" si="6"/>
        <v>31.280509108244271</v>
      </c>
      <c r="AO13" s="23">
        <f t="shared" si="6"/>
        <v>0.35975928350576825</v>
      </c>
      <c r="AP13" s="23">
        <f t="shared" si="6"/>
        <v>0</v>
      </c>
      <c r="AQ13" s="23">
        <f t="shared" si="6"/>
        <v>0</v>
      </c>
      <c r="AR13" s="23">
        <f t="shared" si="6"/>
        <v>0</v>
      </c>
      <c r="AS13" s="23">
        <f t="shared" si="6"/>
        <v>0</v>
      </c>
      <c r="AT13" s="23">
        <f t="shared" si="6"/>
        <v>52.655519859357007</v>
      </c>
      <c r="AU13" s="23">
        <f t="shared" si="6"/>
        <v>-75.777513699986017</v>
      </c>
      <c r="AV13" s="23">
        <f t="shared" si="6"/>
        <v>0</v>
      </c>
      <c r="AW13" s="23">
        <f t="shared" si="6"/>
        <v>0</v>
      </c>
      <c r="AX13" s="23">
        <f t="shared" si="6"/>
        <v>0</v>
      </c>
      <c r="AY13" s="23">
        <f t="shared" si="6"/>
        <v>0</v>
      </c>
      <c r="AZ13" s="23">
        <f t="shared" si="6"/>
        <v>0</v>
      </c>
      <c r="BA13" s="23">
        <f t="shared" si="6"/>
        <v>0</v>
      </c>
      <c r="BB13" s="23">
        <f t="shared" si="6"/>
        <v>0</v>
      </c>
      <c r="BC13" s="23">
        <f t="shared" si="6"/>
        <v>0</v>
      </c>
      <c r="BD13" s="23">
        <f t="shared" si="6"/>
        <v>-40.575866585273666</v>
      </c>
      <c r="BE13" s="23">
        <f t="shared" si="6"/>
        <v>0</v>
      </c>
      <c r="BF13" s="23">
        <f t="shared" si="6"/>
        <v>21.759762268185742</v>
      </c>
      <c r="BG13" s="23">
        <f t="shared" si="6"/>
        <v>24.470488836879245</v>
      </c>
      <c r="BH13" s="23">
        <f t="shared" si="6"/>
        <v>58.815936612337602</v>
      </c>
      <c r="BK13" s="8"/>
    </row>
    <row r="14" spans="1:63" x14ac:dyDescent="0.75">
      <c r="A14" s="18" t="s">
        <v>7</v>
      </c>
      <c r="B14" s="4"/>
      <c r="C14" s="22">
        <f t="shared" ref="C14:BH14" si="7">B43*C71*10000</f>
        <v>0</v>
      </c>
      <c r="D14" s="22">
        <f t="shared" si="7"/>
        <v>-2.4716168300936663</v>
      </c>
      <c r="E14" s="22">
        <f t="shared" si="7"/>
        <v>-44.376671307653339</v>
      </c>
      <c r="F14" s="22">
        <f t="shared" si="7"/>
        <v>0</v>
      </c>
      <c r="G14" s="22">
        <f t="shared" si="7"/>
        <v>0</v>
      </c>
      <c r="H14" s="22">
        <f t="shared" si="7"/>
        <v>0</v>
      </c>
      <c r="I14" s="22">
        <f t="shared" si="7"/>
        <v>11.696663498347124</v>
      </c>
      <c r="J14" s="22">
        <f t="shared" si="7"/>
        <v>0</v>
      </c>
      <c r="K14" s="22">
        <f t="shared" si="7"/>
        <v>-30.840046029919453</v>
      </c>
      <c r="L14" s="22">
        <f t="shared" si="7"/>
        <v>1.0577213659715952</v>
      </c>
      <c r="M14" s="23">
        <f t="shared" si="7"/>
        <v>-24.474636531013921</v>
      </c>
      <c r="N14" s="23">
        <f t="shared" si="7"/>
        <v>0</v>
      </c>
      <c r="O14" s="23">
        <f t="shared" si="7"/>
        <v>0</v>
      </c>
      <c r="P14" s="23">
        <f t="shared" si="7"/>
        <v>0</v>
      </c>
      <c r="Q14" s="23">
        <f t="shared" si="7"/>
        <v>0</v>
      </c>
      <c r="R14" s="23">
        <f t="shared" si="7"/>
        <v>6.4666436347852159</v>
      </c>
      <c r="S14" s="23">
        <f t="shared" si="7"/>
        <v>22.767243030524607</v>
      </c>
      <c r="T14" s="23">
        <f t="shared" si="7"/>
        <v>21.650572006363987</v>
      </c>
      <c r="U14" s="23">
        <f t="shared" si="7"/>
        <v>7.4140895892650489</v>
      </c>
      <c r="V14" s="23">
        <f t="shared" si="7"/>
        <v>41.837282161194402</v>
      </c>
      <c r="W14" s="23">
        <f t="shared" si="7"/>
        <v>5.8199123407893127</v>
      </c>
      <c r="X14" s="23">
        <f t="shared" si="7"/>
        <v>-32.70346952430841</v>
      </c>
      <c r="Y14" s="23">
        <f t="shared" si="7"/>
        <v>31.994292461569461</v>
      </c>
      <c r="Z14" s="23">
        <f t="shared" si="7"/>
        <v>33.966789186934612</v>
      </c>
      <c r="AA14" s="23">
        <f t="shared" si="7"/>
        <v>17.208699735231832</v>
      </c>
      <c r="AB14" s="23">
        <f t="shared" si="7"/>
        <v>1.261691475964773</v>
      </c>
      <c r="AC14" s="23">
        <f t="shared" si="7"/>
        <v>-17.778178864723401</v>
      </c>
      <c r="AD14" s="23">
        <f t="shared" si="7"/>
        <v>22.999125006721307</v>
      </c>
      <c r="AE14" s="23">
        <f t="shared" si="7"/>
        <v>24.612142146244302</v>
      </c>
      <c r="AF14" s="23">
        <f t="shared" si="7"/>
        <v>-22.640124923376991</v>
      </c>
      <c r="AG14" s="23">
        <f t="shared" si="7"/>
        <v>-98.681265871688382</v>
      </c>
      <c r="AH14" s="23">
        <f t="shared" si="7"/>
        <v>0</v>
      </c>
      <c r="AI14" s="23">
        <f t="shared" si="7"/>
        <v>0</v>
      </c>
      <c r="AJ14" s="23">
        <f t="shared" si="7"/>
        <v>0</v>
      </c>
      <c r="AK14" s="23">
        <f t="shared" si="7"/>
        <v>-8.0004697523523998</v>
      </c>
      <c r="AL14" s="23">
        <f t="shared" si="7"/>
        <v>18.318532811672657</v>
      </c>
      <c r="AM14" s="23">
        <f t="shared" si="7"/>
        <v>-38.711626206260291</v>
      </c>
      <c r="AN14" s="23">
        <f t="shared" si="7"/>
        <v>0</v>
      </c>
      <c r="AO14" s="23">
        <f t="shared" si="7"/>
        <v>0</v>
      </c>
      <c r="AP14" s="23">
        <f t="shared" si="7"/>
        <v>0</v>
      </c>
      <c r="AQ14" s="23">
        <f t="shared" si="7"/>
        <v>0</v>
      </c>
      <c r="AR14" s="23">
        <f t="shared" si="7"/>
        <v>0</v>
      </c>
      <c r="AS14" s="23">
        <f t="shared" si="7"/>
        <v>0</v>
      </c>
      <c r="AT14" s="23">
        <f t="shared" si="7"/>
        <v>40.35584793139725</v>
      </c>
      <c r="AU14" s="23">
        <f t="shared" si="7"/>
        <v>-96.231100612995519</v>
      </c>
      <c r="AV14" s="23">
        <f t="shared" si="7"/>
        <v>0</v>
      </c>
      <c r="AW14" s="23">
        <f t="shared" si="7"/>
        <v>0</v>
      </c>
      <c r="AX14" s="23">
        <f t="shared" si="7"/>
        <v>0</v>
      </c>
      <c r="AY14" s="23">
        <f t="shared" si="7"/>
        <v>0</v>
      </c>
      <c r="AZ14" s="23">
        <f t="shared" si="7"/>
        <v>0</v>
      </c>
      <c r="BA14" s="23">
        <f t="shared" si="7"/>
        <v>0</v>
      </c>
      <c r="BB14" s="23">
        <f t="shared" si="7"/>
        <v>0</v>
      </c>
      <c r="BC14" s="23">
        <f t="shared" si="7"/>
        <v>0</v>
      </c>
      <c r="BD14" s="23">
        <f t="shared" si="7"/>
        <v>0</v>
      </c>
      <c r="BE14" s="23">
        <f t="shared" si="7"/>
        <v>0</v>
      </c>
      <c r="BF14" s="23">
        <f t="shared" si="7"/>
        <v>23.931486012283742</v>
      </c>
      <c r="BG14" s="23">
        <f t="shared" si="7"/>
        <v>25.357936855831174</v>
      </c>
      <c r="BH14" s="23">
        <f t="shared" si="7"/>
        <v>49.891024567893943</v>
      </c>
      <c r="BK14" s="8"/>
    </row>
    <row r="15" spans="1:63" x14ac:dyDescent="0.75">
      <c r="A15" s="18" t="s">
        <v>8</v>
      </c>
      <c r="B15" s="4"/>
      <c r="C15" s="22">
        <f t="shared" ref="C15:BH15" si="8">B44*C72*10000</f>
        <v>0</v>
      </c>
      <c r="D15" s="22">
        <f t="shared" si="8"/>
        <v>-19.706771154296103</v>
      </c>
      <c r="E15" s="22">
        <f t="shared" si="8"/>
        <v>-41.572685860864333</v>
      </c>
      <c r="F15" s="22">
        <f t="shared" si="8"/>
        <v>0</v>
      </c>
      <c r="G15" s="22">
        <f t="shared" si="8"/>
        <v>0</v>
      </c>
      <c r="H15" s="22">
        <f t="shared" si="8"/>
        <v>-4.1276792328530592</v>
      </c>
      <c r="I15" s="22">
        <f t="shared" si="8"/>
        <v>21.132239329847476</v>
      </c>
      <c r="J15" s="22">
        <f t="shared" si="8"/>
        <v>0</v>
      </c>
      <c r="K15" s="22">
        <f t="shared" si="8"/>
        <v>-40.411527514231516</v>
      </c>
      <c r="L15" s="22">
        <f t="shared" si="8"/>
        <v>-5.5745419911479503</v>
      </c>
      <c r="M15" s="23">
        <f t="shared" si="8"/>
        <v>-20.396600566572271</v>
      </c>
      <c r="N15" s="23">
        <f t="shared" si="8"/>
        <v>-32.417776697512657</v>
      </c>
      <c r="O15" s="23">
        <f t="shared" si="8"/>
        <v>0</v>
      </c>
      <c r="P15" s="23">
        <f t="shared" si="8"/>
        <v>0</v>
      </c>
      <c r="Q15" s="23">
        <f t="shared" si="8"/>
        <v>0</v>
      </c>
      <c r="R15" s="23">
        <f t="shared" si="8"/>
        <v>8.7842672786043625</v>
      </c>
      <c r="S15" s="23">
        <f t="shared" si="8"/>
        <v>10.147463616160696</v>
      </c>
      <c r="T15" s="23">
        <f t="shared" si="8"/>
        <v>51.274699702953399</v>
      </c>
      <c r="U15" s="23">
        <f t="shared" si="8"/>
        <v>9.4529487101298901</v>
      </c>
      <c r="V15" s="23">
        <f t="shared" si="8"/>
        <v>16.864871341700834</v>
      </c>
      <c r="W15" s="23">
        <f t="shared" si="8"/>
        <v>23.336342289573782</v>
      </c>
      <c r="X15" s="23">
        <f t="shared" si="8"/>
        <v>-30.950724400425617</v>
      </c>
      <c r="Y15" s="23">
        <f t="shared" si="8"/>
        <v>24.02474222321262</v>
      </c>
      <c r="Z15" s="23">
        <f t="shared" si="8"/>
        <v>27.498375568550987</v>
      </c>
      <c r="AA15" s="23">
        <f t="shared" si="8"/>
        <v>12.256289842379573</v>
      </c>
      <c r="AB15" s="23">
        <f t="shared" si="8"/>
        <v>-1.9429414658140622</v>
      </c>
      <c r="AC15" s="23">
        <f t="shared" si="8"/>
        <v>-12.100745743633002</v>
      </c>
      <c r="AD15" s="23">
        <f t="shared" si="8"/>
        <v>12.205457622376837</v>
      </c>
      <c r="AE15" s="23">
        <f t="shared" si="8"/>
        <v>20.069017404466621</v>
      </c>
      <c r="AF15" s="23">
        <f t="shared" si="8"/>
        <v>-82.229710712682589</v>
      </c>
      <c r="AG15" s="23">
        <f t="shared" si="8"/>
        <v>0</v>
      </c>
      <c r="AH15" s="23">
        <f t="shared" si="8"/>
        <v>0</v>
      </c>
      <c r="AI15" s="23">
        <f t="shared" si="8"/>
        <v>0</v>
      </c>
      <c r="AJ15" s="23">
        <f t="shared" si="8"/>
        <v>0</v>
      </c>
      <c r="AK15" s="23">
        <f t="shared" si="8"/>
        <v>0</v>
      </c>
      <c r="AL15" s="23">
        <f t="shared" si="8"/>
        <v>0</v>
      </c>
      <c r="AM15" s="23">
        <f t="shared" si="8"/>
        <v>-43.721687789484285</v>
      </c>
      <c r="AN15" s="23">
        <f t="shared" si="8"/>
        <v>30.236693080093286</v>
      </c>
      <c r="AO15" s="23">
        <f t="shared" si="8"/>
        <v>1.6464247963715888</v>
      </c>
      <c r="AP15" s="23">
        <f t="shared" si="8"/>
        <v>0</v>
      </c>
      <c r="AQ15" s="23">
        <f t="shared" si="8"/>
        <v>0</v>
      </c>
      <c r="AR15" s="23">
        <f t="shared" si="8"/>
        <v>0</v>
      </c>
      <c r="AS15" s="23">
        <f t="shared" si="8"/>
        <v>0</v>
      </c>
      <c r="AT15" s="23">
        <f t="shared" si="8"/>
        <v>30.827243064629251</v>
      </c>
      <c r="AU15" s="23">
        <f t="shared" si="8"/>
        <v>-58.396943706124006</v>
      </c>
      <c r="AV15" s="23">
        <f t="shared" si="8"/>
        <v>0</v>
      </c>
      <c r="AW15" s="23">
        <f t="shared" si="8"/>
        <v>0</v>
      </c>
      <c r="AX15" s="23">
        <f t="shared" si="8"/>
        <v>0</v>
      </c>
      <c r="AY15" s="23">
        <f t="shared" si="8"/>
        <v>0</v>
      </c>
      <c r="AZ15" s="23">
        <f t="shared" si="8"/>
        <v>0</v>
      </c>
      <c r="BA15" s="23">
        <f t="shared" si="8"/>
        <v>0</v>
      </c>
      <c r="BB15" s="23">
        <f t="shared" si="8"/>
        <v>0</v>
      </c>
      <c r="BC15" s="23">
        <f t="shared" si="8"/>
        <v>-5.3359626590356548</v>
      </c>
      <c r="BD15" s="23">
        <f t="shared" si="8"/>
        <v>-40.050354062705246</v>
      </c>
      <c r="BE15" s="23">
        <f t="shared" si="8"/>
        <v>0</v>
      </c>
      <c r="BF15" s="23">
        <f t="shared" si="8"/>
        <v>38.221264892790622</v>
      </c>
      <c r="BG15" s="23">
        <f t="shared" si="8"/>
        <v>48.50219434701711</v>
      </c>
      <c r="BH15" s="23">
        <f t="shared" si="8"/>
        <v>81.856120898371515</v>
      </c>
      <c r="BK15" s="8"/>
    </row>
    <row r="16" spans="1:63" x14ac:dyDescent="0.75">
      <c r="A16" s="18" t="s">
        <v>9</v>
      </c>
      <c r="B16" s="4"/>
      <c r="C16" s="22">
        <f t="shared" ref="C16:BH16" si="9">B45*C73*10000</f>
        <v>0</v>
      </c>
      <c r="D16" s="22">
        <f t="shared" si="9"/>
        <v>0</v>
      </c>
      <c r="E16" s="22">
        <f t="shared" si="9"/>
        <v>-4.7978067169293999</v>
      </c>
      <c r="F16" s="22">
        <f t="shared" si="9"/>
        <v>-13.819985825655568</v>
      </c>
      <c r="G16" s="22">
        <f t="shared" si="9"/>
        <v>-8.6928308632225875</v>
      </c>
      <c r="H16" s="22">
        <f t="shared" si="9"/>
        <v>0</v>
      </c>
      <c r="I16" s="22">
        <f t="shared" si="9"/>
        <v>0</v>
      </c>
      <c r="J16" s="22">
        <f t="shared" si="9"/>
        <v>62.899038461538545</v>
      </c>
      <c r="K16" s="22">
        <f t="shared" si="9"/>
        <v>-76.954397394137018</v>
      </c>
      <c r="L16" s="22">
        <f t="shared" si="9"/>
        <v>-31.297944154648668</v>
      </c>
      <c r="M16" s="23">
        <f t="shared" si="9"/>
        <v>0</v>
      </c>
      <c r="N16" s="23">
        <f t="shared" si="9"/>
        <v>2.5040406084818545</v>
      </c>
      <c r="O16" s="23">
        <f t="shared" si="9"/>
        <v>-31.358560070877324</v>
      </c>
      <c r="P16" s="23">
        <f t="shared" si="9"/>
        <v>-8.1092210713041162</v>
      </c>
      <c r="Q16" s="23">
        <f t="shared" si="9"/>
        <v>0</v>
      </c>
      <c r="R16" s="23">
        <f t="shared" si="9"/>
        <v>0</v>
      </c>
      <c r="S16" s="23">
        <f t="shared" si="9"/>
        <v>0</v>
      </c>
      <c r="T16" s="23">
        <f t="shared" si="9"/>
        <v>0</v>
      </c>
      <c r="U16" s="23">
        <f t="shared" si="9"/>
        <v>0</v>
      </c>
      <c r="V16" s="23">
        <f t="shared" si="9"/>
        <v>0</v>
      </c>
      <c r="W16" s="23">
        <f t="shared" si="9"/>
        <v>0</v>
      </c>
      <c r="X16" s="23">
        <f t="shared" si="9"/>
        <v>0</v>
      </c>
      <c r="Y16" s="23">
        <f t="shared" si="9"/>
        <v>0</v>
      </c>
      <c r="Z16" s="23">
        <f t="shared" si="9"/>
        <v>0</v>
      </c>
      <c r="AA16" s="23">
        <f t="shared" si="9"/>
        <v>0</v>
      </c>
      <c r="AB16" s="23">
        <f t="shared" si="9"/>
        <v>0</v>
      </c>
      <c r="AC16" s="23">
        <f t="shared" si="9"/>
        <v>-13.673445938182217</v>
      </c>
      <c r="AD16" s="23">
        <f t="shared" si="9"/>
        <v>0</v>
      </c>
      <c r="AE16" s="23">
        <f t="shared" si="9"/>
        <v>0</v>
      </c>
      <c r="AF16" s="23">
        <f t="shared" si="9"/>
        <v>0</v>
      </c>
      <c r="AG16" s="23">
        <f t="shared" si="9"/>
        <v>185.72720983449466</v>
      </c>
      <c r="AH16" s="23">
        <f t="shared" si="9"/>
        <v>0</v>
      </c>
      <c r="AI16" s="23">
        <f t="shared" si="9"/>
        <v>0</v>
      </c>
      <c r="AJ16" s="23">
        <f t="shared" si="9"/>
        <v>0</v>
      </c>
      <c r="AK16" s="23">
        <f t="shared" si="9"/>
        <v>0</v>
      </c>
      <c r="AL16" s="23">
        <f t="shared" si="9"/>
        <v>0</v>
      </c>
      <c r="AM16" s="23">
        <f t="shared" si="9"/>
        <v>0</v>
      </c>
      <c r="AN16" s="23">
        <f t="shared" si="9"/>
        <v>0</v>
      </c>
      <c r="AO16" s="23">
        <f t="shared" si="9"/>
        <v>0</v>
      </c>
      <c r="AP16" s="23">
        <f t="shared" si="9"/>
        <v>0</v>
      </c>
      <c r="AQ16" s="23">
        <f t="shared" si="9"/>
        <v>0</v>
      </c>
      <c r="AR16" s="23">
        <f t="shared" si="9"/>
        <v>0</v>
      </c>
      <c r="AS16" s="23">
        <f t="shared" si="9"/>
        <v>0</v>
      </c>
      <c r="AT16" s="23">
        <f t="shared" si="9"/>
        <v>0</v>
      </c>
      <c r="AU16" s="23">
        <f t="shared" si="9"/>
        <v>0</v>
      </c>
      <c r="AV16" s="23">
        <f t="shared" si="9"/>
        <v>0</v>
      </c>
      <c r="AW16" s="23">
        <f t="shared" si="9"/>
        <v>0</v>
      </c>
      <c r="AX16" s="23">
        <f t="shared" si="9"/>
        <v>0</v>
      </c>
      <c r="AY16" s="23">
        <f t="shared" si="9"/>
        <v>0</v>
      </c>
      <c r="AZ16" s="23">
        <f t="shared" si="9"/>
        <v>0</v>
      </c>
      <c r="BA16" s="23">
        <f t="shared" si="9"/>
        <v>0</v>
      </c>
      <c r="BB16" s="23">
        <f t="shared" si="9"/>
        <v>0</v>
      </c>
      <c r="BC16" s="23">
        <f t="shared" si="9"/>
        <v>0</v>
      </c>
      <c r="BD16" s="23">
        <f t="shared" si="9"/>
        <v>0</v>
      </c>
      <c r="BE16" s="23">
        <f t="shared" si="9"/>
        <v>0</v>
      </c>
      <c r="BF16" s="23">
        <f t="shared" si="9"/>
        <v>0</v>
      </c>
      <c r="BG16" s="23">
        <f t="shared" si="9"/>
        <v>0</v>
      </c>
      <c r="BH16" s="23">
        <f t="shared" si="9"/>
        <v>0</v>
      </c>
      <c r="BK16" s="8"/>
    </row>
    <row r="17" spans="1:63" x14ac:dyDescent="0.75">
      <c r="A17" s="18" t="s">
        <v>10</v>
      </c>
      <c r="B17" s="4"/>
      <c r="C17" s="22">
        <f t="shared" ref="C17:BH17" si="10">B46*C74*10000</f>
        <v>0</v>
      </c>
      <c r="D17" s="22">
        <f t="shared" si="10"/>
        <v>0</v>
      </c>
      <c r="E17" s="22">
        <f t="shared" si="10"/>
        <v>0</v>
      </c>
      <c r="F17" s="22">
        <f t="shared" si="10"/>
        <v>0</v>
      </c>
      <c r="G17" s="22">
        <f t="shared" si="10"/>
        <v>0</v>
      </c>
      <c r="H17" s="22">
        <f t="shared" si="10"/>
        <v>0</v>
      </c>
      <c r="I17" s="22">
        <f t="shared" si="10"/>
        <v>0</v>
      </c>
      <c r="J17" s="22">
        <f t="shared" si="10"/>
        <v>-3.9368723098995861</v>
      </c>
      <c r="K17" s="22">
        <f t="shared" si="10"/>
        <v>-7.3390151515151674</v>
      </c>
      <c r="L17" s="22">
        <f t="shared" si="10"/>
        <v>-6.4659977703455995</v>
      </c>
      <c r="M17" s="23">
        <f t="shared" si="10"/>
        <v>0</v>
      </c>
      <c r="N17" s="23">
        <f t="shared" si="10"/>
        <v>0</v>
      </c>
      <c r="O17" s="23">
        <f t="shared" si="10"/>
        <v>0</v>
      </c>
      <c r="P17" s="23">
        <f t="shared" si="10"/>
        <v>0</v>
      </c>
      <c r="Q17" s="23">
        <f t="shared" si="10"/>
        <v>0</v>
      </c>
      <c r="R17" s="23">
        <f t="shared" si="10"/>
        <v>25.990903183885603</v>
      </c>
      <c r="S17" s="23">
        <f t="shared" si="10"/>
        <v>0</v>
      </c>
      <c r="T17" s="23">
        <f t="shared" si="10"/>
        <v>14.07459535538352</v>
      </c>
      <c r="U17" s="23">
        <f t="shared" si="10"/>
        <v>5.4900812532025247</v>
      </c>
      <c r="V17" s="23">
        <f t="shared" si="10"/>
        <v>7.3972704072196818</v>
      </c>
      <c r="W17" s="23">
        <f t="shared" si="10"/>
        <v>-16.130847432194152</v>
      </c>
      <c r="X17" s="23">
        <f t="shared" si="10"/>
        <v>-17.090439817236888</v>
      </c>
      <c r="Y17" s="23">
        <f t="shared" si="10"/>
        <v>6.0806702249847691</v>
      </c>
      <c r="Z17" s="23">
        <f t="shared" si="10"/>
        <v>3.9847252199900334</v>
      </c>
      <c r="AA17" s="23">
        <f t="shared" si="10"/>
        <v>-5.9099714351380319</v>
      </c>
      <c r="AB17" s="23">
        <f t="shared" si="10"/>
        <v>-38.06789136511437</v>
      </c>
      <c r="AC17" s="23">
        <f t="shared" si="10"/>
        <v>-17.732962447844201</v>
      </c>
      <c r="AD17" s="23">
        <f t="shared" si="10"/>
        <v>29.27759242867841</v>
      </c>
      <c r="AE17" s="23">
        <f t="shared" si="10"/>
        <v>12.617159336697888</v>
      </c>
      <c r="AF17" s="23">
        <f t="shared" si="10"/>
        <v>-10.341643582640785</v>
      </c>
      <c r="AG17" s="23">
        <f t="shared" si="10"/>
        <v>-2.8014147144307833</v>
      </c>
      <c r="AH17" s="23">
        <f t="shared" si="10"/>
        <v>2.9119788219722005</v>
      </c>
      <c r="AI17" s="23">
        <f t="shared" si="10"/>
        <v>-1.6</v>
      </c>
      <c r="AJ17" s="23">
        <f t="shared" si="10"/>
        <v>13.229989640668471</v>
      </c>
      <c r="AK17" s="23">
        <f t="shared" si="10"/>
        <v>12.931244815302765</v>
      </c>
      <c r="AL17" s="23">
        <f t="shared" si="10"/>
        <v>5.388898868331208</v>
      </c>
      <c r="AM17" s="23">
        <f t="shared" si="10"/>
        <v>-88.965517241379004</v>
      </c>
      <c r="AN17" s="23">
        <f t="shared" si="10"/>
        <v>-9.0535972959922777</v>
      </c>
      <c r="AO17" s="23">
        <f t="shared" si="10"/>
        <v>-30.358415166816407</v>
      </c>
      <c r="AP17" s="23">
        <f t="shared" si="10"/>
        <v>-57.747489239598224</v>
      </c>
      <c r="AQ17" s="23">
        <f t="shared" si="10"/>
        <v>-29.033925943602583</v>
      </c>
      <c r="AR17" s="23">
        <f t="shared" si="10"/>
        <v>-3.0321406913280642</v>
      </c>
      <c r="AS17" s="23">
        <f t="shared" si="10"/>
        <v>17.210646013891449</v>
      </c>
      <c r="AT17" s="23">
        <f t="shared" si="10"/>
        <v>-8.5245901639344996</v>
      </c>
      <c r="AU17" s="23">
        <f t="shared" si="10"/>
        <v>5.587792821835361</v>
      </c>
      <c r="AV17" s="23">
        <f t="shared" si="10"/>
        <v>27.832104708891233</v>
      </c>
      <c r="AW17" s="23">
        <f t="shared" si="10"/>
        <v>41.847611527832647</v>
      </c>
      <c r="AX17" s="23">
        <f t="shared" si="10"/>
        <v>44.202652159129521</v>
      </c>
      <c r="AY17" s="23">
        <f t="shared" si="10"/>
        <v>-10.569852941176528</v>
      </c>
      <c r="AZ17" s="23">
        <f t="shared" si="10"/>
        <v>-20.499108734402878</v>
      </c>
      <c r="BA17" s="23">
        <f t="shared" si="10"/>
        <v>43.923865300146403</v>
      </c>
      <c r="BB17" s="23">
        <f t="shared" si="10"/>
        <v>-55.315704263356757</v>
      </c>
      <c r="BC17" s="23">
        <f t="shared" si="10"/>
        <v>-21.999637653026866</v>
      </c>
      <c r="BD17" s="23">
        <f t="shared" si="10"/>
        <v>18.053048187751642</v>
      </c>
      <c r="BE17" s="23">
        <f t="shared" si="10"/>
        <v>22.124162746313644</v>
      </c>
      <c r="BF17" s="23">
        <f t="shared" si="10"/>
        <v>68.075117370892002</v>
      </c>
      <c r="BG17" s="23">
        <f t="shared" si="10"/>
        <v>65.082644628099004</v>
      </c>
      <c r="BH17" s="23">
        <f t="shared" si="10"/>
        <v>-1.3979496738117401</v>
      </c>
      <c r="BK17" s="8"/>
    </row>
    <row r="18" spans="1:63" x14ac:dyDescent="0.75">
      <c r="A18" s="18" t="s">
        <v>11</v>
      </c>
      <c r="B18" s="4"/>
      <c r="C18" s="22">
        <f t="shared" ref="C18:BH18" si="11">B47*C75*10000</f>
        <v>29.588492352512748</v>
      </c>
      <c r="D18" s="22">
        <f t="shared" si="11"/>
        <v>48.606004711043525</v>
      </c>
      <c r="E18" s="22">
        <f t="shared" si="11"/>
        <v>-65.141990028181013</v>
      </c>
      <c r="F18" s="22">
        <f t="shared" si="11"/>
        <v>-23.459034660723724</v>
      </c>
      <c r="G18" s="22">
        <f t="shared" si="11"/>
        <v>4.5744702971326276</v>
      </c>
      <c r="H18" s="22">
        <f t="shared" si="11"/>
        <v>21.526995054883685</v>
      </c>
      <c r="I18" s="22">
        <f t="shared" si="11"/>
        <v>11.756194610236946</v>
      </c>
      <c r="J18" s="22">
        <f t="shared" si="11"/>
        <v>-21.035294117647084</v>
      </c>
      <c r="K18" s="22">
        <f t="shared" si="11"/>
        <v>6.8061088977423667</v>
      </c>
      <c r="L18" s="22">
        <f t="shared" si="11"/>
        <v>1.1996161228406903</v>
      </c>
      <c r="M18" s="23">
        <f t="shared" si="11"/>
        <v>-29.39373325606979</v>
      </c>
      <c r="N18" s="23">
        <f t="shared" si="11"/>
        <v>-0.29025891065829845</v>
      </c>
      <c r="O18" s="23">
        <f t="shared" si="11"/>
        <v>24.759707804690493</v>
      </c>
      <c r="P18" s="23">
        <f t="shared" si="11"/>
        <v>-23.382072676606715</v>
      </c>
      <c r="Q18" s="23">
        <f t="shared" si="11"/>
        <v>-34.367635506677125</v>
      </c>
      <c r="R18" s="23">
        <f t="shared" si="11"/>
        <v>-22.79767978452513</v>
      </c>
      <c r="S18" s="23">
        <f t="shared" si="11"/>
        <v>-9.0119212044628423</v>
      </c>
      <c r="T18" s="23">
        <f t="shared" si="11"/>
        <v>-2.57540840204789</v>
      </c>
      <c r="U18" s="23">
        <f t="shared" si="11"/>
        <v>-0.96976108613241363</v>
      </c>
      <c r="V18" s="23">
        <f t="shared" si="11"/>
        <v>-12.66006409157445</v>
      </c>
      <c r="W18" s="23">
        <f t="shared" si="11"/>
        <v>-12.404288600367538</v>
      </c>
      <c r="X18" s="23">
        <f t="shared" si="11"/>
        <v>-24.859195960380617</v>
      </c>
      <c r="Y18" s="23">
        <f t="shared" si="11"/>
        <v>-2.8848254062452301</v>
      </c>
      <c r="Z18" s="23">
        <f t="shared" si="11"/>
        <v>-3.4904884190580616</v>
      </c>
      <c r="AA18" s="23">
        <f t="shared" si="11"/>
        <v>-15.059106994955149</v>
      </c>
      <c r="AB18" s="23">
        <f t="shared" si="11"/>
        <v>-52.330487810049455</v>
      </c>
      <c r="AC18" s="23">
        <f t="shared" si="11"/>
        <v>-22.159090909090899</v>
      </c>
      <c r="AD18" s="23">
        <f t="shared" si="11"/>
        <v>43.239218830536558</v>
      </c>
      <c r="AE18" s="23">
        <f t="shared" si="11"/>
        <v>-1.2479331107852574</v>
      </c>
      <c r="AF18" s="23">
        <f t="shared" si="11"/>
        <v>4.6736721494368929</v>
      </c>
      <c r="AG18" s="23">
        <f t="shared" si="11"/>
        <v>-25.859446303620306</v>
      </c>
      <c r="AH18" s="23">
        <f t="shared" si="11"/>
        <v>5.5096418732782002</v>
      </c>
      <c r="AI18" s="23">
        <f t="shared" si="11"/>
        <v>-9.0502793296089212</v>
      </c>
      <c r="AJ18" s="23">
        <f t="shared" si="11"/>
        <v>-7.4934432371674511</v>
      </c>
      <c r="AK18" s="23">
        <f t="shared" si="11"/>
        <v>-10.521885521885508</v>
      </c>
      <c r="AL18" s="23">
        <f t="shared" si="11"/>
        <v>25.648917615676567</v>
      </c>
      <c r="AM18" s="23">
        <f t="shared" si="11"/>
        <v>-13.905152224824352</v>
      </c>
      <c r="AN18" s="23">
        <f t="shared" si="11"/>
        <v>-10.616483180872891</v>
      </c>
      <c r="AO18" s="23">
        <f t="shared" si="11"/>
        <v>23.664252722814624</v>
      </c>
      <c r="AP18" s="23">
        <f t="shared" si="11"/>
        <v>5.5609311223070979</v>
      </c>
      <c r="AQ18" s="23">
        <f t="shared" si="11"/>
        <v>-25.045691464157581</v>
      </c>
      <c r="AR18" s="23">
        <f t="shared" si="11"/>
        <v>-9.6457938013915285</v>
      </c>
      <c r="AS18" s="23">
        <f t="shared" si="11"/>
        <v>-33.60455528416076</v>
      </c>
      <c r="AT18" s="23">
        <f t="shared" si="11"/>
        <v>-24.029920523609174</v>
      </c>
      <c r="AU18" s="23">
        <f t="shared" si="11"/>
        <v>-28.955171812314635</v>
      </c>
      <c r="AV18" s="23">
        <f t="shared" si="11"/>
        <v>-0.65323186465035876</v>
      </c>
      <c r="AW18" s="23">
        <f t="shared" si="11"/>
        <v>7.8300871097191163</v>
      </c>
      <c r="AX18" s="23">
        <f t="shared" si="11"/>
        <v>22.649869391264112</v>
      </c>
      <c r="AY18" s="23">
        <f t="shared" si="11"/>
        <v>9.9730041095654673</v>
      </c>
      <c r="AZ18" s="23">
        <f t="shared" si="11"/>
        <v>-21.063899583901581</v>
      </c>
      <c r="BA18" s="23">
        <f t="shared" si="11"/>
        <v>-6.8341306485756466</v>
      </c>
      <c r="BB18" s="23">
        <f t="shared" si="11"/>
        <v>-26.802878013950664</v>
      </c>
      <c r="BC18" s="23">
        <f t="shared" si="11"/>
        <v>40.785410476024033</v>
      </c>
      <c r="BD18" s="23">
        <f t="shared" si="11"/>
        <v>13.918243208412838</v>
      </c>
      <c r="BE18" s="23">
        <f t="shared" si="11"/>
        <v>68.197126178715862</v>
      </c>
      <c r="BF18" s="23">
        <f t="shared" si="11"/>
        <v>60.495938435228503</v>
      </c>
      <c r="BG18" s="23">
        <f t="shared" si="11"/>
        <v>22.501906941266199</v>
      </c>
      <c r="BH18" s="23">
        <f t="shared" si="11"/>
        <v>15.8480074142725</v>
      </c>
      <c r="BK18" s="8"/>
    </row>
    <row r="19" spans="1:63" x14ac:dyDescent="0.75">
      <c r="A19" s="18" t="s">
        <v>12</v>
      </c>
      <c r="B19" s="4"/>
      <c r="C19" s="22">
        <f t="shared" ref="C19:BH19" si="12">B48*C76*10000</f>
        <v>0</v>
      </c>
      <c r="D19" s="22">
        <f t="shared" si="12"/>
        <v>0</v>
      </c>
      <c r="E19" s="22">
        <f t="shared" si="12"/>
        <v>0</v>
      </c>
      <c r="F19" s="22">
        <f t="shared" si="12"/>
        <v>0</v>
      </c>
      <c r="G19" s="22">
        <f t="shared" si="12"/>
        <v>0</v>
      </c>
      <c r="H19" s="22">
        <f t="shared" si="12"/>
        <v>0</v>
      </c>
      <c r="I19" s="22">
        <f t="shared" si="12"/>
        <v>0</v>
      </c>
      <c r="J19" s="22">
        <f t="shared" si="12"/>
        <v>0</v>
      </c>
      <c r="K19" s="22">
        <f t="shared" si="12"/>
        <v>0</v>
      </c>
      <c r="L19" s="22">
        <f t="shared" si="12"/>
        <v>0</v>
      </c>
      <c r="M19" s="23">
        <f t="shared" si="12"/>
        <v>0</v>
      </c>
      <c r="N19" s="23">
        <f t="shared" si="12"/>
        <v>0</v>
      </c>
      <c r="O19" s="23">
        <f t="shared" si="12"/>
        <v>0</v>
      </c>
      <c r="P19" s="23">
        <f t="shared" si="12"/>
        <v>0</v>
      </c>
      <c r="Q19" s="23">
        <f t="shared" si="12"/>
        <v>0</v>
      </c>
      <c r="R19" s="23">
        <f t="shared" si="12"/>
        <v>0</v>
      </c>
      <c r="S19" s="23">
        <f t="shared" si="12"/>
        <v>0</v>
      </c>
      <c r="T19" s="23">
        <f t="shared" si="12"/>
        <v>0</v>
      </c>
      <c r="U19" s="23">
        <f t="shared" si="12"/>
        <v>0</v>
      </c>
      <c r="V19" s="23">
        <f t="shared" si="12"/>
        <v>0</v>
      </c>
      <c r="W19" s="23">
        <f t="shared" si="12"/>
        <v>0</v>
      </c>
      <c r="X19" s="23">
        <f t="shared" si="12"/>
        <v>0</v>
      </c>
      <c r="Y19" s="23">
        <f t="shared" si="12"/>
        <v>0</v>
      </c>
      <c r="Z19" s="23">
        <f t="shared" si="12"/>
        <v>0</v>
      </c>
      <c r="AA19" s="23">
        <f t="shared" si="12"/>
        <v>0</v>
      </c>
      <c r="AB19" s="23">
        <f t="shared" si="12"/>
        <v>0</v>
      </c>
      <c r="AC19" s="23">
        <f t="shared" si="12"/>
        <v>0</v>
      </c>
      <c r="AD19" s="23">
        <f t="shared" si="12"/>
        <v>-16.98533293547866</v>
      </c>
      <c r="AE19" s="23">
        <f t="shared" si="12"/>
        <v>-23.477575699101081</v>
      </c>
      <c r="AF19" s="23">
        <f t="shared" si="12"/>
        <v>-5.8594423189604532</v>
      </c>
      <c r="AG19" s="23">
        <f t="shared" si="12"/>
        <v>0.16999864001087958</v>
      </c>
      <c r="AH19" s="23">
        <f t="shared" si="12"/>
        <v>9.6946194861851609</v>
      </c>
      <c r="AI19" s="23">
        <f t="shared" si="12"/>
        <v>-10.53154495777444</v>
      </c>
      <c r="AJ19" s="23">
        <f t="shared" si="12"/>
        <v>67.529858243107057</v>
      </c>
      <c r="AK19" s="23">
        <f t="shared" si="12"/>
        <v>3.5727045373347637</v>
      </c>
      <c r="AL19" s="23">
        <f t="shared" si="12"/>
        <v>39.459490149321454</v>
      </c>
      <c r="AM19" s="23">
        <f t="shared" si="12"/>
        <v>-86.588921282798523</v>
      </c>
      <c r="AN19" s="23">
        <f t="shared" si="12"/>
        <v>-12.045808488853295</v>
      </c>
      <c r="AO19" s="23">
        <f t="shared" si="12"/>
        <v>-39.929125801701979</v>
      </c>
      <c r="AP19" s="23">
        <f t="shared" si="12"/>
        <v>24.447690885781569</v>
      </c>
      <c r="AQ19" s="23">
        <f t="shared" si="12"/>
        <v>-28.192898781134037</v>
      </c>
      <c r="AR19" s="23">
        <f t="shared" si="12"/>
        <v>-10.283488080053019</v>
      </c>
      <c r="AS19" s="23">
        <f t="shared" si="12"/>
        <v>20.56966545724655</v>
      </c>
      <c r="AT19" s="23">
        <f t="shared" si="12"/>
        <v>15.689893862482652</v>
      </c>
      <c r="AU19" s="23">
        <f t="shared" si="12"/>
        <v>-4.4742729306487803</v>
      </c>
      <c r="AV19" s="23">
        <f t="shared" si="12"/>
        <v>-27.947830715996822</v>
      </c>
      <c r="AW19" s="23">
        <f t="shared" si="12"/>
        <v>40.519770853709645</v>
      </c>
      <c r="AX19" s="23">
        <f t="shared" si="12"/>
        <v>-39.999999999999929</v>
      </c>
      <c r="AY19" s="23">
        <f t="shared" si="12"/>
        <v>-2.6181192553320862</v>
      </c>
      <c r="AZ19" s="23">
        <f t="shared" si="12"/>
        <v>35.676161582111348</v>
      </c>
      <c r="BA19" s="23">
        <f t="shared" si="12"/>
        <v>-47.250216812703691</v>
      </c>
      <c r="BB19" s="23">
        <f t="shared" si="12"/>
        <v>9.8266684864200791</v>
      </c>
      <c r="BC19" s="23">
        <f t="shared" si="12"/>
        <v>25.904129570947131</v>
      </c>
      <c r="BD19" s="23">
        <f t="shared" si="12"/>
        <v>12.444606325502344</v>
      </c>
      <c r="BE19" s="23">
        <f t="shared" si="12"/>
        <v>-14.705882352941176</v>
      </c>
      <c r="BF19" s="23">
        <f t="shared" si="12"/>
        <v>47.435897435897509</v>
      </c>
      <c r="BG19" s="23">
        <f t="shared" si="12"/>
        <v>17.56440281030445</v>
      </c>
      <c r="BH19" s="23">
        <f t="shared" si="12"/>
        <v>5.4432348367029499</v>
      </c>
      <c r="BK19" s="8"/>
    </row>
    <row r="20" spans="1:63" x14ac:dyDescent="0.75">
      <c r="A20" s="18" t="s">
        <v>13</v>
      </c>
      <c r="B20" s="4"/>
      <c r="C20" s="22">
        <f t="shared" ref="C20:BH20" si="13">B49*C77*10000</f>
        <v>34.304065396686376</v>
      </c>
      <c r="D20" s="22">
        <f t="shared" si="13"/>
        <v>-15.520370486263227</v>
      </c>
      <c r="E20" s="22">
        <f t="shared" si="13"/>
        <v>-3.9474683063842666</v>
      </c>
      <c r="F20" s="22">
        <f t="shared" si="13"/>
        <v>26.981657746020861</v>
      </c>
      <c r="G20" s="22">
        <f t="shared" si="13"/>
        <v>-37.658384653500406</v>
      </c>
      <c r="H20" s="22">
        <f t="shared" si="13"/>
        <v>0.97573523867814504</v>
      </c>
      <c r="I20" s="22">
        <f t="shared" si="13"/>
        <v>-99.181603297342633</v>
      </c>
      <c r="J20" s="22">
        <f t="shared" si="13"/>
        <v>-28.473224458792263</v>
      </c>
      <c r="K20" s="22">
        <f t="shared" si="13"/>
        <v>44.302534424266611</v>
      </c>
      <c r="L20" s="22">
        <f t="shared" si="13"/>
        <v>-4.4732517801716263</v>
      </c>
      <c r="M20" s="23">
        <f t="shared" si="13"/>
        <v>-11.926463173408804</v>
      </c>
      <c r="N20" s="23">
        <f t="shared" si="13"/>
        <v>-12.597867833583241</v>
      </c>
      <c r="O20" s="23">
        <f t="shared" si="13"/>
        <v>-4.1358825409358566</v>
      </c>
      <c r="P20" s="23">
        <f t="shared" si="13"/>
        <v>-17.845935134562936</v>
      </c>
      <c r="Q20" s="23">
        <f t="shared" si="13"/>
        <v>27.741915652280809</v>
      </c>
      <c r="R20" s="23">
        <f t="shared" si="13"/>
        <v>35.479256080114475</v>
      </c>
      <c r="S20" s="23">
        <f t="shared" si="13"/>
        <v>-25.729295537267131</v>
      </c>
      <c r="T20" s="23">
        <f t="shared" si="13"/>
        <v>26.004096535755618</v>
      </c>
      <c r="U20" s="23">
        <f t="shared" si="13"/>
        <v>-9.612303748798416</v>
      </c>
      <c r="V20" s="23">
        <f t="shared" si="13"/>
        <v>40.624570564793139</v>
      </c>
      <c r="W20" s="23">
        <f t="shared" si="13"/>
        <v>-16.743874532566782</v>
      </c>
      <c r="X20" s="23">
        <f t="shared" si="13"/>
        <v>-13.505770647458416</v>
      </c>
      <c r="Y20" s="23">
        <f t="shared" si="13"/>
        <v>-17.977905657999727</v>
      </c>
      <c r="Z20" s="23">
        <f t="shared" si="13"/>
        <v>3.2253977030560619</v>
      </c>
      <c r="AA20" s="23">
        <f t="shared" si="13"/>
        <v>1.0272917166044557</v>
      </c>
      <c r="AB20" s="23">
        <f t="shared" si="13"/>
        <v>13.534646990247083</v>
      </c>
      <c r="AC20" s="23">
        <f t="shared" si="13"/>
        <v>15.115756349741483</v>
      </c>
      <c r="AD20" s="23">
        <f t="shared" si="13"/>
        <v>33.574999538804938</v>
      </c>
      <c r="AE20" s="23">
        <f t="shared" si="13"/>
        <v>-26.40446117164867</v>
      </c>
      <c r="AF20" s="23">
        <f t="shared" si="13"/>
        <v>27.394689933389568</v>
      </c>
      <c r="AG20" s="23">
        <f t="shared" si="13"/>
        <v>-21.520380488188302</v>
      </c>
      <c r="AH20" s="23">
        <f t="shared" si="13"/>
        <v>22.457399103139004</v>
      </c>
      <c r="AI20" s="23">
        <f t="shared" si="13"/>
        <v>-23.337134169517277</v>
      </c>
      <c r="AJ20" s="23">
        <f t="shared" si="13"/>
        <v>-21.68900493793365</v>
      </c>
      <c r="AK20" s="23">
        <f t="shared" si="13"/>
        <v>-1.5076134479119501</v>
      </c>
      <c r="AL20" s="23">
        <f t="shared" si="13"/>
        <v>-4.532064355313822</v>
      </c>
      <c r="AM20" s="23">
        <f t="shared" si="13"/>
        <v>-30.303030303030269</v>
      </c>
      <c r="AN20" s="23">
        <f t="shared" si="13"/>
        <v>-14.44827517487389</v>
      </c>
      <c r="AO20" s="23">
        <f t="shared" si="13"/>
        <v>6.1421460745323131</v>
      </c>
      <c r="AP20" s="23">
        <f t="shared" si="13"/>
        <v>27.367455978593995</v>
      </c>
      <c r="AQ20" s="23">
        <f t="shared" si="13"/>
        <v>-6.2247004740101755</v>
      </c>
      <c r="AR20" s="23">
        <f t="shared" si="13"/>
        <v>-13.573778250224469</v>
      </c>
      <c r="AS20" s="23">
        <f t="shared" si="13"/>
        <v>2.1481814140670235</v>
      </c>
      <c r="AT20" s="23">
        <f t="shared" si="13"/>
        <v>16.970374524252716</v>
      </c>
      <c r="AU20" s="23">
        <f t="shared" si="13"/>
        <v>-50.053625002429506</v>
      </c>
      <c r="AV20" s="23">
        <f t="shared" si="13"/>
        <v>-3.9635261320153701</v>
      </c>
      <c r="AW20" s="23">
        <f t="shared" si="13"/>
        <v>48.17045560064745</v>
      </c>
      <c r="AX20" s="23">
        <f t="shared" si="13"/>
        <v>-29.102331367558705</v>
      </c>
      <c r="AY20" s="23">
        <f t="shared" si="13"/>
        <v>-20.452673025584115</v>
      </c>
      <c r="AZ20" s="23">
        <f t="shared" si="13"/>
        <v>-70.091186105181762</v>
      </c>
      <c r="BA20" s="23">
        <f t="shared" si="13"/>
        <v>20.049822217880351</v>
      </c>
      <c r="BB20" s="23">
        <f t="shared" si="13"/>
        <v>34.799597006939408</v>
      </c>
      <c r="BC20" s="23">
        <f t="shared" si="13"/>
        <v>-5.2624971750338769</v>
      </c>
      <c r="BD20" s="23">
        <f t="shared" si="13"/>
        <v>2.6033525133993725</v>
      </c>
      <c r="BE20" s="23">
        <f t="shared" si="13"/>
        <v>74.288182881772343</v>
      </c>
      <c r="BF20" s="23">
        <f t="shared" si="13"/>
        <v>11.7801178736474</v>
      </c>
      <c r="BG20" s="23">
        <f t="shared" si="13"/>
        <v>5.2571668528937998</v>
      </c>
      <c r="BH20" s="23">
        <f t="shared" si="13"/>
        <v>75.355020117259016</v>
      </c>
      <c r="BK20" s="8"/>
    </row>
    <row r="21" spans="1:63" x14ac:dyDescent="0.75">
      <c r="A21" s="18" t="s">
        <v>14</v>
      </c>
      <c r="B21" s="4"/>
      <c r="C21" s="22">
        <f t="shared" ref="C21:BH21" si="14">B50*C78*10000</f>
        <v>-1.1274804570054124</v>
      </c>
      <c r="D21" s="22">
        <f t="shared" si="14"/>
        <v>8.9198900866624555</v>
      </c>
      <c r="E21" s="22">
        <f t="shared" si="14"/>
        <v>0.23499001292445054</v>
      </c>
      <c r="F21" s="22">
        <f t="shared" si="14"/>
        <v>-5.2875082617316576</v>
      </c>
      <c r="G21" s="22">
        <f t="shared" si="14"/>
        <v>0.91264576005841169</v>
      </c>
      <c r="H21" s="22">
        <f t="shared" si="14"/>
        <v>-4.4860651600964312</v>
      </c>
      <c r="I21" s="22">
        <f t="shared" si="14"/>
        <v>-12.320424502350454</v>
      </c>
      <c r="J21" s="22">
        <f t="shared" si="14"/>
        <v>0.73770179445350759</v>
      </c>
      <c r="K21" s="22">
        <f t="shared" si="14"/>
        <v>-0.50289142453450331</v>
      </c>
      <c r="L21" s="22">
        <f t="shared" si="14"/>
        <v>-2.7109194609152256</v>
      </c>
      <c r="M21" s="23">
        <f t="shared" si="14"/>
        <v>4.4008176719242412E-2</v>
      </c>
      <c r="N21" s="23">
        <f t="shared" si="14"/>
        <v>-3.4379587782238037</v>
      </c>
      <c r="O21" s="23">
        <f t="shared" si="14"/>
        <v>-2.8342801294972579</v>
      </c>
      <c r="P21" s="23">
        <f t="shared" si="14"/>
        <v>-2.3772963348397469</v>
      </c>
      <c r="Q21" s="23">
        <f t="shared" si="14"/>
        <v>1.1928470666334718</v>
      </c>
      <c r="R21" s="23">
        <f t="shared" si="14"/>
        <v>4.240706169766514</v>
      </c>
      <c r="S21" s="23">
        <f t="shared" si="14"/>
        <v>-4.8762925593244022</v>
      </c>
      <c r="T21" s="23">
        <f t="shared" si="14"/>
        <v>1.0500065625410135</v>
      </c>
      <c r="U21" s="23">
        <f t="shared" si="14"/>
        <v>2.3758455700379462</v>
      </c>
      <c r="V21" s="23">
        <f t="shared" si="14"/>
        <v>0</v>
      </c>
      <c r="W21" s="23">
        <f t="shared" si="14"/>
        <v>6.9830704737659621</v>
      </c>
      <c r="X21" s="23">
        <f t="shared" si="14"/>
        <v>4.5500848896434611</v>
      </c>
      <c r="Y21" s="23">
        <f t="shared" si="14"/>
        <v>-4.7952759681319614</v>
      </c>
      <c r="Z21" s="23">
        <f t="shared" si="14"/>
        <v>6.5848873441180498</v>
      </c>
      <c r="AA21" s="23">
        <f t="shared" si="14"/>
        <v>-5.1018297643506134</v>
      </c>
      <c r="AB21" s="23">
        <f t="shared" si="14"/>
        <v>0.72833875035278572</v>
      </c>
      <c r="AC21" s="23">
        <f t="shared" si="14"/>
        <v>3.1851274050962002</v>
      </c>
      <c r="AD21" s="23">
        <f t="shared" si="14"/>
        <v>-3.0810972385091144</v>
      </c>
      <c r="AE21" s="23">
        <f t="shared" si="14"/>
        <v>4.3306916114503133</v>
      </c>
      <c r="AF21" s="23">
        <f t="shared" si="14"/>
        <v>1.5231448787715096</v>
      </c>
      <c r="AG21" s="23">
        <f t="shared" si="14"/>
        <v>-3.7574104483842792</v>
      </c>
      <c r="AH21" s="23">
        <f t="shared" si="14"/>
        <v>-8.5807717462393605</v>
      </c>
      <c r="AI21" s="23">
        <f t="shared" si="14"/>
        <v>1.4854654885388641</v>
      </c>
      <c r="AJ21" s="23">
        <f t="shared" si="14"/>
        <v>-3.6685158981500172</v>
      </c>
      <c r="AK21" s="23">
        <f t="shared" si="14"/>
        <v>10.103597449908897</v>
      </c>
      <c r="AL21" s="23">
        <f t="shared" si="14"/>
        <v>-2.3171135385633885</v>
      </c>
      <c r="AM21" s="23">
        <f t="shared" si="14"/>
        <v>11.539916761256102</v>
      </c>
      <c r="AN21" s="23">
        <f t="shared" si="14"/>
        <v>5.06072874493925</v>
      </c>
      <c r="AO21" s="23">
        <f t="shared" si="14"/>
        <v>-2.2492127755285569</v>
      </c>
      <c r="AP21" s="23">
        <f t="shared" si="14"/>
        <v>17.607531711523936</v>
      </c>
      <c r="AQ21" s="23">
        <f t="shared" si="14"/>
        <v>-6.2800921080175875</v>
      </c>
      <c r="AR21" s="23">
        <f t="shared" si="14"/>
        <v>-7.05318098462141E-2</v>
      </c>
      <c r="AS21" s="23">
        <f t="shared" si="14"/>
        <v>-4.5124126601377403</v>
      </c>
      <c r="AT21" s="23">
        <f t="shared" si="14"/>
        <v>-2.415750694528334</v>
      </c>
      <c r="AU21" s="23">
        <f t="shared" si="14"/>
        <v>8.3951818956077577</v>
      </c>
      <c r="AV21" s="23">
        <f t="shared" si="14"/>
        <v>14.394924042318291</v>
      </c>
      <c r="AW21" s="23">
        <f t="shared" si="14"/>
        <v>17.188693659281938</v>
      </c>
      <c r="AX21" s="23">
        <f t="shared" si="14"/>
        <v>1.5905415794077997</v>
      </c>
      <c r="AY21" s="23">
        <f t="shared" si="14"/>
        <v>0.92677178906668811</v>
      </c>
      <c r="AZ21" s="23">
        <f t="shared" si="14"/>
        <v>0.46265697290146762</v>
      </c>
      <c r="BA21" s="23">
        <f t="shared" si="14"/>
        <v>3.8304307913801758</v>
      </c>
      <c r="BB21" s="23">
        <f t="shared" si="14"/>
        <v>-3.2165527744408644</v>
      </c>
      <c r="BC21" s="23">
        <f t="shared" si="14"/>
        <v>1.1220825852783121</v>
      </c>
      <c r="BD21" s="23">
        <f t="shared" si="14"/>
        <v>-4.950786821476977</v>
      </c>
      <c r="BE21" s="23">
        <f t="shared" si="14"/>
        <v>0.97805815444872557</v>
      </c>
      <c r="BF21" s="23">
        <f t="shared" si="14"/>
        <v>0.22616759018430807</v>
      </c>
      <c r="BG21" s="23">
        <f t="shared" si="14"/>
        <v>2.5272528384444208</v>
      </c>
      <c r="BH21" s="23">
        <f t="shared" si="14"/>
        <v>8.079647712042858</v>
      </c>
      <c r="BK21" s="8"/>
    </row>
    <row r="22" spans="1:63" x14ac:dyDescent="0.75">
      <c r="A22" s="18" t="s">
        <v>15</v>
      </c>
      <c r="B22" s="4"/>
      <c r="C22" s="22">
        <f t="shared" ref="C22:BH22" si="15">B51*C79*10000</f>
        <v>5.3068313392512563</v>
      </c>
      <c r="D22" s="22">
        <f t="shared" si="15"/>
        <v>19.403656481425543</v>
      </c>
      <c r="E22" s="22">
        <f t="shared" si="15"/>
        <v>6.0743427017225518</v>
      </c>
      <c r="F22" s="22">
        <f t="shared" si="15"/>
        <v>-8.8208725224507045</v>
      </c>
      <c r="G22" s="22">
        <f t="shared" si="15"/>
        <v>-7.6604376159855292</v>
      </c>
      <c r="H22" s="22">
        <f t="shared" si="15"/>
        <v>-12.68078314767647</v>
      </c>
      <c r="I22" s="22">
        <f t="shared" si="15"/>
        <v>-21.819368257917155</v>
      </c>
      <c r="J22" s="22">
        <f t="shared" si="15"/>
        <v>1.619370543276184</v>
      </c>
      <c r="K22" s="22">
        <f t="shared" si="15"/>
        <v>-0.41485155283914332</v>
      </c>
      <c r="L22" s="22">
        <f t="shared" si="15"/>
        <v>-6.893668053087751</v>
      </c>
      <c r="M22" s="23">
        <f t="shared" si="15"/>
        <v>1.8798283572107692</v>
      </c>
      <c r="N22" s="23">
        <f t="shared" si="15"/>
        <v>-5.2175647731510288</v>
      </c>
      <c r="O22" s="23">
        <f t="shared" si="15"/>
        <v>-5.2481359024977152</v>
      </c>
      <c r="P22" s="23">
        <f t="shared" si="15"/>
        <v>-0.31869716598544395</v>
      </c>
      <c r="Q22" s="23">
        <f t="shared" si="15"/>
        <v>-1.9486241019384554</v>
      </c>
      <c r="R22" s="23">
        <f t="shared" si="15"/>
        <v>10.680093069382432</v>
      </c>
      <c r="S22" s="23">
        <f t="shared" si="15"/>
        <v>-7.7855633411188805</v>
      </c>
      <c r="T22" s="23">
        <f t="shared" si="15"/>
        <v>0.78929429914253657</v>
      </c>
      <c r="U22" s="23">
        <f t="shared" si="15"/>
        <v>-0.94204946484343821</v>
      </c>
      <c r="V22" s="23">
        <f t="shared" si="15"/>
        <v>2.9631235658662587</v>
      </c>
      <c r="W22" s="23">
        <f t="shared" si="15"/>
        <v>-17.844857241142044</v>
      </c>
      <c r="X22" s="23">
        <f t="shared" si="15"/>
        <v>7.9931572597663818</v>
      </c>
      <c r="Y22" s="23">
        <f t="shared" si="15"/>
        <v>-11.69590643274852</v>
      </c>
      <c r="Z22" s="23">
        <f t="shared" si="15"/>
        <v>9.9833983936823643</v>
      </c>
      <c r="AA22" s="23">
        <f t="shared" si="15"/>
        <v>-7.8211262421788383</v>
      </c>
      <c r="AB22" s="23">
        <f t="shared" si="15"/>
        <v>0.30221980446378621</v>
      </c>
      <c r="AC22" s="23">
        <f t="shared" si="15"/>
        <v>4.6695402298850279</v>
      </c>
      <c r="AD22" s="23">
        <f t="shared" si="15"/>
        <v>-4.9343309933810504</v>
      </c>
      <c r="AE22" s="23">
        <f t="shared" si="15"/>
        <v>-9.0475375871965582</v>
      </c>
      <c r="AF22" s="23">
        <f t="shared" si="15"/>
        <v>8.8967971530248917</v>
      </c>
      <c r="AG22" s="23">
        <f t="shared" si="15"/>
        <v>-9.2105263157894708</v>
      </c>
      <c r="AH22" s="23">
        <f t="shared" si="15"/>
        <v>-17.42238105874468</v>
      </c>
      <c r="AI22" s="23">
        <f t="shared" si="15"/>
        <v>1.883561643835616</v>
      </c>
      <c r="AJ22" s="23">
        <f t="shared" si="15"/>
        <v>-6.4184852374839405</v>
      </c>
      <c r="AK22" s="23">
        <f t="shared" si="15"/>
        <v>19.948566347008907</v>
      </c>
      <c r="AL22" s="23">
        <f t="shared" si="15"/>
        <v>-7.6930685452407337</v>
      </c>
      <c r="AM22" s="23">
        <f t="shared" si="15"/>
        <v>23.520647083865452</v>
      </c>
      <c r="AN22" s="23">
        <f t="shared" si="15"/>
        <v>6.4197900728646289</v>
      </c>
      <c r="AO22" s="23">
        <f t="shared" si="15"/>
        <v>0</v>
      </c>
      <c r="AP22" s="23">
        <f t="shared" si="15"/>
        <v>39.532260936665232</v>
      </c>
      <c r="AQ22" s="23">
        <f t="shared" si="15"/>
        <v>-10.456527542938467</v>
      </c>
      <c r="AR22" s="23">
        <f t="shared" si="15"/>
        <v>-3.3975854492740405</v>
      </c>
      <c r="AS22" s="23">
        <f t="shared" si="15"/>
        <v>-5.9521765507137054</v>
      </c>
      <c r="AT22" s="23">
        <f t="shared" si="15"/>
        <v>-6.4215975362033593</v>
      </c>
      <c r="AU22" s="23">
        <f t="shared" si="15"/>
        <v>16.30253223758935</v>
      </c>
      <c r="AV22" s="23">
        <f t="shared" si="15"/>
        <v>27.698951962103294</v>
      </c>
      <c r="AW22" s="23">
        <f t="shared" si="15"/>
        <v>30.448302669085233</v>
      </c>
      <c r="AX22" s="23">
        <f t="shared" si="15"/>
        <v>6.4675084693563516</v>
      </c>
      <c r="AY22" s="23">
        <f t="shared" si="15"/>
        <v>-3.7884605539343936</v>
      </c>
      <c r="AZ22" s="23">
        <f t="shared" si="15"/>
        <v>0.61832721876418217</v>
      </c>
      <c r="BA22" s="23">
        <f t="shared" si="15"/>
        <v>8.1670750204176858</v>
      </c>
      <c r="BB22" s="23">
        <f t="shared" si="15"/>
        <v>-16.077006827640233</v>
      </c>
      <c r="BC22" s="23">
        <f t="shared" si="15"/>
        <v>1.1856067342462246</v>
      </c>
      <c r="BD22" s="23">
        <f t="shared" si="15"/>
        <v>7.5885512398262058</v>
      </c>
      <c r="BE22" s="23">
        <f t="shared" si="15"/>
        <v>-2.6806909128105412</v>
      </c>
      <c r="BF22" s="23">
        <f t="shared" si="15"/>
        <v>3.2755642903936599</v>
      </c>
      <c r="BG22" s="23">
        <f t="shared" si="15"/>
        <v>8.6009864068326571</v>
      </c>
      <c r="BH22" s="23">
        <f t="shared" si="15"/>
        <v>15.769134879082516</v>
      </c>
      <c r="BK22" s="8"/>
    </row>
    <row r="23" spans="1:63" x14ac:dyDescent="0.75">
      <c r="A23" s="18" t="s">
        <v>16</v>
      </c>
      <c r="B23" s="4"/>
      <c r="C23" s="22">
        <f t="shared" ref="C23:N23" si="16">B52*C80*10000</f>
        <v>-31.270847231487689</v>
      </c>
      <c r="D23" s="22">
        <f t="shared" si="16"/>
        <v>14.378385608239157</v>
      </c>
      <c r="E23" s="22">
        <f t="shared" si="16"/>
        <v>11.091779034362753</v>
      </c>
      <c r="F23" s="22">
        <f t="shared" si="16"/>
        <v>14.042983741539331</v>
      </c>
      <c r="G23" s="22">
        <f t="shared" si="16"/>
        <v>44.779157337675528</v>
      </c>
      <c r="H23" s="22">
        <f t="shared" si="16"/>
        <v>-18.800029375045877</v>
      </c>
      <c r="I23" s="22">
        <f t="shared" si="16"/>
        <v>-39.552663170531368</v>
      </c>
      <c r="J23" s="22">
        <f t="shared" si="16"/>
        <v>-14.35640911121037</v>
      </c>
      <c r="K23" s="22">
        <f t="shared" si="16"/>
        <v>-1.5284677111196032</v>
      </c>
      <c r="L23" s="22">
        <f t="shared" si="16"/>
        <v>10.716570697376834</v>
      </c>
      <c r="M23" s="23">
        <f t="shared" si="16"/>
        <v>10.847667751433473</v>
      </c>
      <c r="N23" s="23">
        <f t="shared" si="16"/>
        <v>65.890016811724962</v>
      </c>
      <c r="O23" s="23">
        <f t="shared" ref="O23:BH23" si="17">N52*O80*10000</f>
        <v>8.0848665997011153</v>
      </c>
      <c r="P23" s="23">
        <f t="shared" si="17"/>
        <v>-26.100826526173329</v>
      </c>
      <c r="Q23" s="23">
        <f t="shared" si="17"/>
        <v>-14.302677029360938</v>
      </c>
      <c r="R23" s="23">
        <f t="shared" si="17"/>
        <v>-13.256738842244765</v>
      </c>
      <c r="S23" s="23">
        <f t="shared" si="17"/>
        <v>20.877889805479128</v>
      </c>
      <c r="T23" s="23">
        <f t="shared" si="17"/>
        <v>31.586558587357743</v>
      </c>
      <c r="U23" s="23">
        <f t="shared" si="17"/>
        <v>-18.586605456133569</v>
      </c>
      <c r="V23" s="23">
        <f t="shared" si="17"/>
        <v>-14.423937419062732</v>
      </c>
      <c r="W23" s="23">
        <f t="shared" si="17"/>
        <v>6.5992080950285761</v>
      </c>
      <c r="X23" s="23">
        <f t="shared" si="17"/>
        <v>1.6007866723075328</v>
      </c>
      <c r="Y23" s="23">
        <f t="shared" si="17"/>
        <v>-39.534389607235774</v>
      </c>
      <c r="Z23" s="23">
        <f t="shared" si="17"/>
        <v>-12.057929371320066</v>
      </c>
      <c r="AA23" s="23">
        <f t="shared" si="17"/>
        <v>2.8953033144928777</v>
      </c>
      <c r="AB23" s="23">
        <f t="shared" si="17"/>
        <v>-14.050277208171888</v>
      </c>
      <c r="AC23" s="23">
        <f t="shared" si="17"/>
        <v>3.1882145998240952</v>
      </c>
      <c r="AD23" s="23">
        <f t="shared" si="17"/>
        <v>0</v>
      </c>
      <c r="AE23" s="23">
        <f t="shared" si="17"/>
        <v>18.24654577359529</v>
      </c>
      <c r="AF23" s="23">
        <f t="shared" si="17"/>
        <v>-8.4139671855279428</v>
      </c>
      <c r="AG23" s="23">
        <f t="shared" si="17"/>
        <v>-4.8812702788066638</v>
      </c>
      <c r="AH23" s="23">
        <f t="shared" si="17"/>
        <v>11.203319502074681</v>
      </c>
      <c r="AI23" s="23">
        <f t="shared" si="17"/>
        <v>3.8436899423446484</v>
      </c>
      <c r="AJ23" s="23">
        <f t="shared" si="17"/>
        <v>14.204905765669764</v>
      </c>
      <c r="AK23" s="23">
        <f t="shared" si="17"/>
        <v>-3.544951526641074</v>
      </c>
      <c r="AL23" s="23">
        <f t="shared" si="17"/>
        <v>-21.008403361344516</v>
      </c>
      <c r="AM23" s="23">
        <f t="shared" si="17"/>
        <v>-25.944978751957006</v>
      </c>
      <c r="AN23" s="23">
        <f t="shared" si="17"/>
        <v>-6.5103335588546285</v>
      </c>
      <c r="AO23" s="23">
        <f t="shared" si="17"/>
        <v>-9.4283254523026265</v>
      </c>
      <c r="AP23" s="23">
        <f t="shared" si="17"/>
        <v>44.815407800055993</v>
      </c>
      <c r="AQ23" s="23">
        <f t="shared" si="17"/>
        <v>-37.58918455573982</v>
      </c>
      <c r="AR23" s="23">
        <f t="shared" si="17"/>
        <v>-36.931338226035585</v>
      </c>
      <c r="AS23" s="23">
        <f t="shared" si="17"/>
        <v>-12.340035488468706</v>
      </c>
      <c r="AT23" s="23">
        <f t="shared" si="17"/>
        <v>-1.0895162564748551</v>
      </c>
      <c r="AU23" s="23">
        <f t="shared" si="17"/>
        <v>-30.803214817631503</v>
      </c>
      <c r="AV23" s="23">
        <f t="shared" si="17"/>
        <v>36.465404994523652</v>
      </c>
      <c r="AW23" s="23">
        <f t="shared" si="17"/>
        <v>35.359994866197219</v>
      </c>
      <c r="AX23" s="23">
        <f t="shared" si="17"/>
        <v>39.130505521448988</v>
      </c>
      <c r="AY23" s="23">
        <f t="shared" si="17"/>
        <v>-47.901897708738815</v>
      </c>
      <c r="AZ23" s="23">
        <f t="shared" si="17"/>
        <v>19.637355298732412</v>
      </c>
      <c r="BA23" s="23">
        <f t="shared" si="17"/>
        <v>-29.889433366739024</v>
      </c>
      <c r="BB23" s="23">
        <f t="shared" si="17"/>
        <v>9.0524938511363917</v>
      </c>
      <c r="BC23" s="23">
        <f t="shared" si="17"/>
        <v>-11.470520922253989</v>
      </c>
      <c r="BD23" s="23">
        <f t="shared" si="17"/>
        <v>-12.64842941424652</v>
      </c>
      <c r="BE23" s="23">
        <f t="shared" si="17"/>
        <v>-8.7915545606465884</v>
      </c>
      <c r="BF23" s="23">
        <f t="shared" si="17"/>
        <v>6.3492108553086926</v>
      </c>
      <c r="BG23" s="23">
        <f t="shared" si="17"/>
        <v>-8.427787279969758</v>
      </c>
      <c r="BH23" s="23">
        <f t="shared" si="17"/>
        <v>2.3384483796521707</v>
      </c>
      <c r="BK23" s="8"/>
    </row>
    <row r="24" spans="1:63" x14ac:dyDescent="0.75">
      <c r="A24" s="18" t="s">
        <v>17</v>
      </c>
      <c r="B24" s="4"/>
      <c r="C24" s="22">
        <f t="shared" ref="C24:BH24" si="18">B53*C81*10000</f>
        <v>0.19319938176197812</v>
      </c>
      <c r="D24" s="22">
        <f t="shared" si="18"/>
        <v>-10.524145862491718</v>
      </c>
      <c r="E24" s="22">
        <f t="shared" si="18"/>
        <v>-49.065420560747668</v>
      </c>
      <c r="F24" s="22">
        <f t="shared" si="18"/>
        <v>-29.814665592264291</v>
      </c>
      <c r="G24" s="22">
        <f t="shared" si="18"/>
        <v>138.55868292558233</v>
      </c>
      <c r="H24" s="22">
        <f t="shared" si="18"/>
        <v>-53.171922549576934</v>
      </c>
      <c r="I24" s="22">
        <f t="shared" si="18"/>
        <v>-5.7810429965072627</v>
      </c>
      <c r="J24" s="22">
        <f t="shared" si="18"/>
        <v>0</v>
      </c>
      <c r="K24" s="22">
        <f t="shared" si="18"/>
        <v>0</v>
      </c>
      <c r="L24" s="22">
        <f t="shared" si="18"/>
        <v>0</v>
      </c>
      <c r="M24" s="23">
        <f t="shared" si="18"/>
        <v>0</v>
      </c>
      <c r="N24" s="23">
        <f t="shared" si="18"/>
        <v>0</v>
      </c>
      <c r="O24" s="23">
        <f t="shared" si="18"/>
        <v>0</v>
      </c>
      <c r="P24" s="23">
        <f t="shared" si="18"/>
        <v>0</v>
      </c>
      <c r="Q24" s="23">
        <f t="shared" si="18"/>
        <v>0</v>
      </c>
      <c r="R24" s="23">
        <f t="shared" si="18"/>
        <v>0</v>
      </c>
      <c r="S24" s="23">
        <f t="shared" si="18"/>
        <v>0</v>
      </c>
      <c r="T24" s="23">
        <f t="shared" si="18"/>
        <v>0</v>
      </c>
      <c r="U24" s="23">
        <f t="shared" si="18"/>
        <v>0</v>
      </c>
      <c r="V24" s="23">
        <f t="shared" si="18"/>
        <v>0</v>
      </c>
      <c r="W24" s="23">
        <f t="shared" si="18"/>
        <v>0</v>
      </c>
      <c r="X24" s="23">
        <f t="shared" si="18"/>
        <v>0</v>
      </c>
      <c r="Y24" s="23">
        <f t="shared" si="18"/>
        <v>0</v>
      </c>
      <c r="Z24" s="23">
        <f t="shared" si="18"/>
        <v>0</v>
      </c>
      <c r="AA24" s="23">
        <f t="shared" si="18"/>
        <v>0</v>
      </c>
      <c r="AB24" s="23">
        <f t="shared" si="18"/>
        <v>0</v>
      </c>
      <c r="AC24" s="23">
        <f t="shared" si="18"/>
        <v>0</v>
      </c>
      <c r="AD24" s="23">
        <f t="shared" si="18"/>
        <v>0</v>
      </c>
      <c r="AE24" s="23">
        <f t="shared" si="18"/>
        <v>0</v>
      </c>
      <c r="AF24" s="23">
        <f t="shared" si="18"/>
        <v>0</v>
      </c>
      <c r="AG24" s="23">
        <f t="shared" si="18"/>
        <v>0</v>
      </c>
      <c r="AH24" s="23">
        <f t="shared" si="18"/>
        <v>0</v>
      </c>
      <c r="AI24" s="23">
        <f t="shared" si="18"/>
        <v>0</v>
      </c>
      <c r="AJ24" s="23">
        <f t="shared" si="18"/>
        <v>0</v>
      </c>
      <c r="AK24" s="23">
        <f t="shared" si="18"/>
        <v>0</v>
      </c>
      <c r="AL24" s="23">
        <f t="shared" si="18"/>
        <v>0</v>
      </c>
      <c r="AM24" s="23">
        <f t="shared" si="18"/>
        <v>0</v>
      </c>
      <c r="AN24" s="23">
        <f t="shared" si="18"/>
        <v>0</v>
      </c>
      <c r="AO24" s="23">
        <f t="shared" si="18"/>
        <v>0</v>
      </c>
      <c r="AP24" s="23">
        <f t="shared" si="18"/>
        <v>0</v>
      </c>
      <c r="AQ24" s="23">
        <f t="shared" si="18"/>
        <v>0</v>
      </c>
      <c r="AR24" s="23">
        <f t="shared" si="18"/>
        <v>0</v>
      </c>
      <c r="AS24" s="23">
        <f t="shared" si="18"/>
        <v>0</v>
      </c>
      <c r="AT24" s="23">
        <f t="shared" si="18"/>
        <v>0</v>
      </c>
      <c r="AU24" s="23">
        <f t="shared" si="18"/>
        <v>0</v>
      </c>
      <c r="AV24" s="23">
        <f t="shared" si="18"/>
        <v>0</v>
      </c>
      <c r="AW24" s="23">
        <f t="shared" si="18"/>
        <v>0</v>
      </c>
      <c r="AX24" s="23">
        <f t="shared" si="18"/>
        <v>0</v>
      </c>
      <c r="AY24" s="23">
        <f t="shared" si="18"/>
        <v>0</v>
      </c>
      <c r="AZ24" s="23">
        <f t="shared" si="18"/>
        <v>0</v>
      </c>
      <c r="BA24" s="23">
        <f t="shared" si="18"/>
        <v>0</v>
      </c>
      <c r="BB24" s="23">
        <f t="shared" si="18"/>
        <v>0</v>
      </c>
      <c r="BC24" s="23">
        <f t="shared" si="18"/>
        <v>0</v>
      </c>
      <c r="BD24" s="23">
        <f t="shared" si="18"/>
        <v>0</v>
      </c>
      <c r="BE24" s="23">
        <f t="shared" si="18"/>
        <v>0</v>
      </c>
      <c r="BF24" s="23">
        <f t="shared" si="18"/>
        <v>0</v>
      </c>
      <c r="BG24" s="23">
        <f t="shared" si="18"/>
        <v>0</v>
      </c>
      <c r="BH24" s="23">
        <f t="shared" si="18"/>
        <v>0</v>
      </c>
      <c r="BK24" s="8"/>
    </row>
    <row r="25" spans="1:63" x14ac:dyDescent="0.75">
      <c r="A25" s="18" t="s">
        <v>18</v>
      </c>
      <c r="B25" s="4"/>
      <c r="C25" s="22">
        <f t="shared" ref="C25:BH25" si="19">B54*C82*10000</f>
        <v>-36.312470988704938</v>
      </c>
      <c r="D25" s="22">
        <f t="shared" si="19"/>
        <v>44.569328866313633</v>
      </c>
      <c r="E25" s="22">
        <f t="shared" si="19"/>
        <v>11.337953894832001</v>
      </c>
      <c r="F25" s="22">
        <f t="shared" si="19"/>
        <v>-19.976167262485117</v>
      </c>
      <c r="G25" s="22">
        <f t="shared" si="19"/>
        <v>2.5567646610268349</v>
      </c>
      <c r="H25" s="22">
        <f t="shared" si="19"/>
        <v>-13.100677215689256</v>
      </c>
      <c r="I25" s="22">
        <f t="shared" si="19"/>
        <v>-28.303195925438946</v>
      </c>
      <c r="J25" s="22">
        <f t="shared" si="19"/>
        <v>7.4132379248658191</v>
      </c>
      <c r="K25" s="22">
        <f t="shared" si="19"/>
        <v>-16.489069854746035</v>
      </c>
      <c r="L25" s="22">
        <f t="shared" si="19"/>
        <v>-11.694458202630567</v>
      </c>
      <c r="M25" s="23">
        <f t="shared" si="19"/>
        <v>-1.6745650317329885</v>
      </c>
      <c r="N25" s="23">
        <f t="shared" si="19"/>
        <v>5.0618073265664405</v>
      </c>
      <c r="O25" s="23">
        <f t="shared" si="19"/>
        <v>-1.1409769538074355</v>
      </c>
      <c r="P25" s="23">
        <f t="shared" si="19"/>
        <v>-15.266260181350306</v>
      </c>
      <c r="Q25" s="23">
        <f t="shared" si="19"/>
        <v>-7.9358728126333817</v>
      </c>
      <c r="R25" s="23">
        <f t="shared" si="19"/>
        <v>-14.193555892943317</v>
      </c>
      <c r="S25" s="23">
        <f t="shared" si="19"/>
        <v>-10.476366549577842</v>
      </c>
      <c r="T25" s="23">
        <f t="shared" si="19"/>
        <v>-3.9053112232636122</v>
      </c>
      <c r="U25" s="23">
        <f t="shared" si="19"/>
        <v>-0.82578769824065745</v>
      </c>
      <c r="V25" s="23">
        <f t="shared" si="19"/>
        <v>8.9595022254468724</v>
      </c>
      <c r="W25" s="23">
        <f t="shared" si="19"/>
        <v>7.7705679724424872</v>
      </c>
      <c r="X25" s="23">
        <f t="shared" si="19"/>
        <v>-9.8750337984787322</v>
      </c>
      <c r="Y25" s="23">
        <f t="shared" si="19"/>
        <v>1.431394456527352</v>
      </c>
      <c r="Z25" s="23">
        <f t="shared" si="19"/>
        <v>-3.2119022788644882</v>
      </c>
      <c r="AA25" s="23">
        <f t="shared" si="19"/>
        <v>-5.4539124541149802</v>
      </c>
      <c r="AB25" s="23">
        <f t="shared" si="19"/>
        <v>-13.500448446170978</v>
      </c>
      <c r="AC25" s="23">
        <f t="shared" si="19"/>
        <v>12.911632314617352</v>
      </c>
      <c r="AD25" s="23">
        <f t="shared" si="19"/>
        <v>11.476892620656679</v>
      </c>
      <c r="AE25" s="23">
        <f t="shared" si="19"/>
        <v>4.5796932041714404</v>
      </c>
      <c r="AF25" s="23">
        <f t="shared" si="19"/>
        <v>-8.2718080940522078</v>
      </c>
      <c r="AG25" s="23">
        <f t="shared" si="19"/>
        <v>-2.2418431399599887</v>
      </c>
      <c r="AH25" s="23">
        <f t="shared" si="19"/>
        <v>-18.04241435562804</v>
      </c>
      <c r="AI25" s="23">
        <f t="shared" si="19"/>
        <v>11.648675933835522</v>
      </c>
      <c r="AJ25" s="23">
        <f t="shared" si="19"/>
        <v>-2.6928972615306273</v>
      </c>
      <c r="AK25" s="23">
        <f t="shared" si="19"/>
        <v>-6.7762629190012156</v>
      </c>
      <c r="AL25" s="23">
        <f t="shared" si="19"/>
        <v>-3.4587817252024893</v>
      </c>
      <c r="AM25" s="23">
        <f t="shared" si="19"/>
        <v>-5.0063224174859942</v>
      </c>
      <c r="AN25" s="23">
        <f t="shared" si="19"/>
        <v>-27.457859812371286</v>
      </c>
      <c r="AO25" s="23">
        <f t="shared" si="19"/>
        <v>4.6903720365915342</v>
      </c>
      <c r="AP25" s="23">
        <f t="shared" si="19"/>
        <v>37.475543712687944</v>
      </c>
      <c r="AQ25" s="23">
        <f t="shared" si="19"/>
        <v>-21.730936044923936</v>
      </c>
      <c r="AR25" s="23">
        <f t="shared" si="19"/>
        <v>16.73370410496635</v>
      </c>
      <c r="AS25" s="23">
        <f t="shared" si="19"/>
        <v>-18.979109908867823</v>
      </c>
      <c r="AT25" s="23">
        <f t="shared" si="19"/>
        <v>11.407624563749387</v>
      </c>
      <c r="AU25" s="23">
        <f t="shared" si="19"/>
        <v>19.159083801390551</v>
      </c>
      <c r="AV25" s="23">
        <f t="shared" si="19"/>
        <v>-7.853536826750469</v>
      </c>
      <c r="AW25" s="23">
        <f t="shared" si="19"/>
        <v>9.2812010162198213</v>
      </c>
      <c r="AX25" s="23">
        <f t="shared" si="19"/>
        <v>35.958756872459169</v>
      </c>
      <c r="AY25" s="23">
        <f t="shared" si="19"/>
        <v>17.53292221595429</v>
      </c>
      <c r="AZ25" s="23">
        <f t="shared" si="19"/>
        <v>16.38745896873694</v>
      </c>
      <c r="BA25" s="23">
        <f t="shared" si="19"/>
        <v>53.478872704259587</v>
      </c>
      <c r="BB25" s="23">
        <f t="shared" si="19"/>
        <v>-2.1623174966989294</v>
      </c>
      <c r="BC25" s="23">
        <f t="shared" si="19"/>
        <v>-23.332989827631518</v>
      </c>
      <c r="BD25" s="23">
        <f t="shared" si="19"/>
        <v>-4.3315818867227147</v>
      </c>
      <c r="BE25" s="23">
        <f t="shared" si="19"/>
        <v>-22.088939627987997</v>
      </c>
      <c r="BF25" s="23">
        <f t="shared" si="19"/>
        <v>21.374950793854509</v>
      </c>
      <c r="BG25" s="23">
        <f t="shared" si="19"/>
        <v>-8.6509313173695563</v>
      </c>
      <c r="BH25" s="23">
        <f t="shared" si="19"/>
        <v>21.888341853339078</v>
      </c>
      <c r="BK25" s="8"/>
    </row>
    <row r="26" spans="1:63" x14ac:dyDescent="0.75">
      <c r="A26" s="18" t="s">
        <v>19</v>
      </c>
      <c r="B26" s="4"/>
      <c r="C26" s="22">
        <f t="shared" ref="C26:BH26" si="20">B55*C83*10000</f>
        <v>0</v>
      </c>
      <c r="D26" s="22">
        <f t="shared" si="20"/>
        <v>0</v>
      </c>
      <c r="E26" s="22">
        <f t="shared" si="20"/>
        <v>46.286849594587359</v>
      </c>
      <c r="F26" s="22">
        <f t="shared" si="20"/>
        <v>-49.952378348981817</v>
      </c>
      <c r="G26" s="22">
        <f t="shared" si="20"/>
        <v>15.942443690471352</v>
      </c>
      <c r="H26" s="22">
        <f t="shared" si="20"/>
        <v>-43.411972887416638</v>
      </c>
      <c r="I26" s="22">
        <f t="shared" si="20"/>
        <v>-28.048238269000628</v>
      </c>
      <c r="J26" s="22">
        <f t="shared" si="20"/>
        <v>-11.725276058730717</v>
      </c>
      <c r="K26" s="22">
        <f t="shared" si="20"/>
        <v>-32.397273125273635</v>
      </c>
      <c r="L26" s="22">
        <f t="shared" si="20"/>
        <v>-16.278104723102466</v>
      </c>
      <c r="M26" s="23">
        <f t="shared" si="20"/>
        <v>-3.8428956123786673</v>
      </c>
      <c r="N26" s="23">
        <f t="shared" si="20"/>
        <v>-21.617733793366792</v>
      </c>
      <c r="O26" s="23">
        <f t="shared" si="20"/>
        <v>-3.2713815453188531</v>
      </c>
      <c r="P26" s="23">
        <f t="shared" si="20"/>
        <v>-19.158055076043411</v>
      </c>
      <c r="Q26" s="23">
        <f t="shared" si="20"/>
        <v>-3.9844830697059024</v>
      </c>
      <c r="R26" s="23">
        <f t="shared" si="20"/>
        <v>-22.736844876148353</v>
      </c>
      <c r="S26" s="23">
        <f t="shared" si="20"/>
        <v>28.4178915757863</v>
      </c>
      <c r="T26" s="23">
        <f t="shared" si="20"/>
        <v>-0.35769442796244544</v>
      </c>
      <c r="U26" s="23">
        <f t="shared" si="20"/>
        <v>9.9056455910472607</v>
      </c>
      <c r="V26" s="23">
        <f t="shared" si="20"/>
        <v>-21.437288742068834</v>
      </c>
      <c r="W26" s="23">
        <f t="shared" si="20"/>
        <v>-1.9646666973645814</v>
      </c>
      <c r="X26" s="23">
        <f t="shared" si="20"/>
        <v>-18.589120027712447</v>
      </c>
      <c r="Y26" s="23">
        <f t="shared" si="20"/>
        <v>4.6254796941441407</v>
      </c>
      <c r="Z26" s="23">
        <f t="shared" si="20"/>
        <v>-1.5125866519055364</v>
      </c>
      <c r="AA26" s="23">
        <f t="shared" si="20"/>
        <v>-1.8291567587342203</v>
      </c>
      <c r="AB26" s="23">
        <f t="shared" si="20"/>
        <v>10.976180098435627</v>
      </c>
      <c r="AC26" s="23">
        <f t="shared" si="20"/>
        <v>19.724657365106797</v>
      </c>
      <c r="AD26" s="23">
        <f t="shared" si="20"/>
        <v>37.039402260680717</v>
      </c>
      <c r="AE26" s="23">
        <f t="shared" si="20"/>
        <v>-5.6041043737322607</v>
      </c>
      <c r="AF26" s="23">
        <f t="shared" si="20"/>
        <v>15.383074325291153</v>
      </c>
      <c r="AG26" s="23">
        <f t="shared" si="20"/>
        <v>6.6525087634009443</v>
      </c>
      <c r="AH26" s="23">
        <f t="shared" si="20"/>
        <v>-37.223042836041323</v>
      </c>
      <c r="AI26" s="23">
        <f t="shared" si="20"/>
        <v>-13.693693693693678</v>
      </c>
      <c r="AJ26" s="23">
        <f t="shared" si="20"/>
        <v>-12.712472575915998</v>
      </c>
      <c r="AK26" s="23">
        <f t="shared" si="20"/>
        <v>-12.384921475830543</v>
      </c>
      <c r="AL26" s="23">
        <f t="shared" si="20"/>
        <v>5.0771495959050146</v>
      </c>
      <c r="AM26" s="23">
        <f t="shared" si="20"/>
        <v>9.2765616657767893</v>
      </c>
      <c r="AN26" s="23">
        <f t="shared" si="20"/>
        <v>-24.97538397406862</v>
      </c>
      <c r="AO26" s="23">
        <f t="shared" si="20"/>
        <v>-24.335683665942863</v>
      </c>
      <c r="AP26" s="23">
        <f t="shared" si="20"/>
        <v>64.363181102905287</v>
      </c>
      <c r="AQ26" s="23">
        <f t="shared" si="20"/>
        <v>-43.102616687891405</v>
      </c>
      <c r="AR26" s="23">
        <f t="shared" si="20"/>
        <v>36.993981817949994</v>
      </c>
      <c r="AS26" s="23">
        <f t="shared" si="20"/>
        <v>-35.965598730176467</v>
      </c>
      <c r="AT26" s="23">
        <f t="shared" si="20"/>
        <v>15.881339565387815</v>
      </c>
      <c r="AU26" s="23">
        <f t="shared" si="20"/>
        <v>2.53890981734861</v>
      </c>
      <c r="AV26" s="23">
        <f t="shared" si="20"/>
        <v>-35.405325137006315</v>
      </c>
      <c r="AW26" s="23">
        <f t="shared" si="20"/>
        <v>-55.388441462265483</v>
      </c>
      <c r="AX26" s="23">
        <f t="shared" si="20"/>
        <v>-32.414893816442756</v>
      </c>
      <c r="AY26" s="23">
        <f t="shared" si="20"/>
        <v>-92.349263371452935</v>
      </c>
      <c r="AZ26" s="23">
        <f t="shared" si="20"/>
        <v>1.6775815218769881</v>
      </c>
      <c r="BA26" s="23">
        <f t="shared" si="20"/>
        <v>176.0887018985982</v>
      </c>
      <c r="BB26" s="23">
        <f t="shared" si="20"/>
        <v>0</v>
      </c>
      <c r="BC26" s="23">
        <f t="shared" si="20"/>
        <v>0</v>
      </c>
      <c r="BD26" s="23">
        <f t="shared" si="20"/>
        <v>0</v>
      </c>
      <c r="BE26" s="23">
        <f t="shared" si="20"/>
        <v>0</v>
      </c>
      <c r="BF26" s="23">
        <f t="shared" si="20"/>
        <v>0</v>
      </c>
      <c r="BG26" s="23">
        <f t="shared" si="20"/>
        <v>0</v>
      </c>
      <c r="BH26" s="23">
        <f t="shared" si="20"/>
        <v>0</v>
      </c>
      <c r="BK26" s="8"/>
    </row>
    <row r="27" spans="1:63" x14ac:dyDescent="0.75">
      <c r="A27" s="18" t="s">
        <v>20</v>
      </c>
      <c r="B27" s="4"/>
      <c r="C27" s="22">
        <f t="shared" ref="C27:BH27" si="21">B56*C84*10000</f>
        <v>0</v>
      </c>
      <c r="D27" s="22">
        <f t="shared" si="21"/>
        <v>0</v>
      </c>
      <c r="E27" s="22">
        <f t="shared" si="21"/>
        <v>0</v>
      </c>
      <c r="F27" s="22">
        <f t="shared" si="21"/>
        <v>0</v>
      </c>
      <c r="G27" s="22">
        <f t="shared" si="21"/>
        <v>0</v>
      </c>
      <c r="H27" s="22">
        <f t="shared" si="21"/>
        <v>0</v>
      </c>
      <c r="I27" s="22">
        <f t="shared" si="21"/>
        <v>0</v>
      </c>
      <c r="J27" s="22">
        <f t="shared" si="21"/>
        <v>0</v>
      </c>
      <c r="K27" s="22">
        <f t="shared" si="21"/>
        <v>0</v>
      </c>
      <c r="L27" s="22">
        <f t="shared" si="21"/>
        <v>0</v>
      </c>
      <c r="M27" s="23">
        <f t="shared" si="21"/>
        <v>7.8699163367355709</v>
      </c>
      <c r="N27" s="23">
        <f t="shared" si="21"/>
        <v>-21.571165213554526</v>
      </c>
      <c r="O27" s="23">
        <f t="shared" si="21"/>
        <v>11.905811799982384</v>
      </c>
      <c r="P27" s="23">
        <f t="shared" si="21"/>
        <v>17.865916298182082</v>
      </c>
      <c r="Q27" s="23">
        <f t="shared" si="21"/>
        <v>-67.372712808273121</v>
      </c>
      <c r="R27" s="23">
        <f t="shared" si="21"/>
        <v>34.766815852630153</v>
      </c>
      <c r="S27" s="23">
        <f t="shared" si="21"/>
        <v>5.5834729201563382</v>
      </c>
      <c r="T27" s="23">
        <f t="shared" si="21"/>
        <v>8.0834652034224526</v>
      </c>
      <c r="U27" s="23">
        <f t="shared" si="21"/>
        <v>0.40926577719571033</v>
      </c>
      <c r="V27" s="23">
        <f t="shared" si="21"/>
        <v>9.420438255170998</v>
      </c>
      <c r="W27" s="23">
        <f t="shared" si="21"/>
        <v>18.141629827341678</v>
      </c>
      <c r="X27" s="23">
        <f t="shared" si="21"/>
        <v>10.18944041256831</v>
      </c>
      <c r="Y27" s="23">
        <f t="shared" si="21"/>
        <v>16.540141651469519</v>
      </c>
      <c r="Z27" s="23">
        <f t="shared" si="21"/>
        <v>-11.384534547683678</v>
      </c>
      <c r="AA27" s="23">
        <f t="shared" si="21"/>
        <v>-3.8573632779015883</v>
      </c>
      <c r="AB27" s="23">
        <f t="shared" si="21"/>
        <v>45.148614188369983</v>
      </c>
      <c r="AC27" s="23">
        <f t="shared" si="21"/>
        <v>22.589052997393551</v>
      </c>
      <c r="AD27" s="23">
        <f t="shared" si="21"/>
        <v>0</v>
      </c>
      <c r="AE27" s="23">
        <f t="shared" si="21"/>
        <v>0</v>
      </c>
      <c r="AF27" s="23">
        <f t="shared" si="21"/>
        <v>0</v>
      </c>
      <c r="AG27" s="23">
        <f t="shared" si="21"/>
        <v>0</v>
      </c>
      <c r="AH27" s="23">
        <f t="shared" si="21"/>
        <v>21.199442119944202</v>
      </c>
      <c r="AI27" s="23">
        <f t="shared" si="21"/>
        <v>-15.905743740795282</v>
      </c>
      <c r="AJ27" s="23">
        <f t="shared" si="21"/>
        <v>55.796815370443468</v>
      </c>
      <c r="AK27" s="23">
        <f t="shared" si="21"/>
        <v>22.518811446147073</v>
      </c>
      <c r="AL27" s="23">
        <f t="shared" si="21"/>
        <v>21.150248108679676</v>
      </c>
      <c r="AM27" s="23">
        <f t="shared" si="21"/>
        <v>-61.460010735373004</v>
      </c>
      <c r="AN27" s="23">
        <f t="shared" si="21"/>
        <v>-11.548479040739155</v>
      </c>
      <c r="AO27" s="23">
        <f t="shared" si="21"/>
        <v>31.417039569821281</v>
      </c>
      <c r="AP27" s="23">
        <f t="shared" si="21"/>
        <v>24.486093757327296</v>
      </c>
      <c r="AQ27" s="23">
        <f t="shared" si="21"/>
        <v>-26.116815691364348</v>
      </c>
      <c r="AR27" s="23">
        <f t="shared" si="21"/>
        <v>-4.6523532918211821</v>
      </c>
      <c r="AS27" s="23">
        <f t="shared" si="21"/>
        <v>-50.576916844166661</v>
      </c>
      <c r="AT27" s="23">
        <f t="shared" si="21"/>
        <v>29.819385758028133</v>
      </c>
      <c r="AU27" s="23">
        <f t="shared" si="21"/>
        <v>-104.27909043497451</v>
      </c>
      <c r="AV27" s="23">
        <f t="shared" si="21"/>
        <v>0</v>
      </c>
      <c r="AW27" s="23">
        <f t="shared" si="21"/>
        <v>0</v>
      </c>
      <c r="AX27" s="23">
        <f t="shared" si="21"/>
        <v>-45.781488959484705</v>
      </c>
      <c r="AY27" s="23">
        <f t="shared" si="21"/>
        <v>0</v>
      </c>
      <c r="AZ27" s="23">
        <f t="shared" si="21"/>
        <v>0</v>
      </c>
      <c r="BA27" s="23">
        <f t="shared" si="21"/>
        <v>0</v>
      </c>
      <c r="BB27" s="23">
        <f t="shared" si="21"/>
        <v>36.039109283678172</v>
      </c>
      <c r="BC27" s="23">
        <f t="shared" si="21"/>
        <v>0</v>
      </c>
      <c r="BD27" s="23">
        <f t="shared" si="21"/>
        <v>0</v>
      </c>
      <c r="BE27" s="23">
        <f t="shared" si="21"/>
        <v>0</v>
      </c>
      <c r="BF27" s="23">
        <f t="shared" si="21"/>
        <v>0</v>
      </c>
      <c r="BG27" s="23">
        <f t="shared" si="21"/>
        <v>0</v>
      </c>
      <c r="BH27" s="23">
        <f t="shared" si="21"/>
        <v>0</v>
      </c>
      <c r="BK27" s="8"/>
    </row>
    <row r="28" spans="1:63" x14ac:dyDescent="0.75">
      <c r="A28" s="18" t="s">
        <v>21</v>
      </c>
      <c r="B28" s="4"/>
      <c r="C28" s="22">
        <f t="shared" ref="C28:BH28" si="22">B57*C85*10000</f>
        <v>-22.424992267244043</v>
      </c>
      <c r="D28" s="22">
        <f t="shared" si="22"/>
        <v>7.305110098445053</v>
      </c>
      <c r="E28" s="22">
        <f t="shared" si="22"/>
        <v>14.399820002249967</v>
      </c>
      <c r="F28" s="22">
        <f t="shared" si="22"/>
        <v>-7.1651991787579217</v>
      </c>
      <c r="G28" s="22">
        <f t="shared" si="22"/>
        <v>18.538816492780708</v>
      </c>
      <c r="H28" s="22">
        <f t="shared" si="22"/>
        <v>5.5393399663378577</v>
      </c>
      <c r="I28" s="22">
        <f t="shared" si="22"/>
        <v>50.580480713702528</v>
      </c>
      <c r="J28" s="22">
        <f t="shared" si="22"/>
        <v>64.73168689828394</v>
      </c>
      <c r="K28" s="22">
        <f t="shared" si="22"/>
        <v>5.4092191909689502</v>
      </c>
      <c r="L28" s="22">
        <f t="shared" si="22"/>
        <v>45.239223117006155</v>
      </c>
      <c r="M28" s="23">
        <f t="shared" si="22"/>
        <v>-48.793859649122837</v>
      </c>
      <c r="N28" s="23">
        <f t="shared" si="22"/>
        <v>68.054232087702601</v>
      </c>
      <c r="O28" s="23">
        <f t="shared" si="22"/>
        <v>-66.140524650924931</v>
      </c>
      <c r="P28" s="23">
        <f t="shared" si="22"/>
        <v>33.188372625314727</v>
      </c>
      <c r="Q28" s="23">
        <f t="shared" si="22"/>
        <v>-38.659793814432938</v>
      </c>
      <c r="R28" s="23">
        <f t="shared" si="22"/>
        <v>0</v>
      </c>
      <c r="S28" s="23">
        <f t="shared" si="22"/>
        <v>-33.748701973001026</v>
      </c>
      <c r="T28" s="23">
        <f t="shared" si="22"/>
        <v>0</v>
      </c>
      <c r="U28" s="23">
        <f t="shared" si="22"/>
        <v>0</v>
      </c>
      <c r="V28" s="23">
        <f t="shared" si="22"/>
        <v>0</v>
      </c>
      <c r="W28" s="23">
        <f t="shared" si="22"/>
        <v>0</v>
      </c>
      <c r="X28" s="23">
        <f t="shared" si="22"/>
        <v>0</v>
      </c>
      <c r="Y28" s="23">
        <f t="shared" si="22"/>
        <v>0</v>
      </c>
      <c r="Z28" s="23">
        <f t="shared" si="22"/>
        <v>0</v>
      </c>
      <c r="AA28" s="23">
        <f t="shared" si="22"/>
        <v>0</v>
      </c>
      <c r="AB28" s="23">
        <f t="shared" si="22"/>
        <v>0</v>
      </c>
      <c r="AC28" s="23">
        <f t="shared" si="22"/>
        <v>0</v>
      </c>
      <c r="AD28" s="23">
        <f t="shared" si="22"/>
        <v>0</v>
      </c>
      <c r="AE28" s="23">
        <f t="shared" si="22"/>
        <v>0</v>
      </c>
      <c r="AF28" s="23">
        <f t="shared" si="22"/>
        <v>0</v>
      </c>
      <c r="AG28" s="23">
        <f t="shared" si="22"/>
        <v>0</v>
      </c>
      <c r="AH28" s="23">
        <f t="shared" si="22"/>
        <v>0</v>
      </c>
      <c r="AI28" s="23">
        <f t="shared" si="22"/>
        <v>0</v>
      </c>
      <c r="AJ28" s="23">
        <f t="shared" si="22"/>
        <v>0</v>
      </c>
      <c r="AK28" s="23">
        <f t="shared" si="22"/>
        <v>0</v>
      </c>
      <c r="AL28" s="23">
        <f t="shared" si="22"/>
        <v>0</v>
      </c>
      <c r="AM28" s="23">
        <f t="shared" si="22"/>
        <v>0</v>
      </c>
      <c r="AN28" s="23">
        <f t="shared" si="22"/>
        <v>0</v>
      </c>
      <c r="AO28" s="23">
        <f t="shared" si="22"/>
        <v>0</v>
      </c>
      <c r="AP28" s="23">
        <f t="shared" si="22"/>
        <v>0</v>
      </c>
      <c r="AQ28" s="23">
        <f t="shared" si="22"/>
        <v>0</v>
      </c>
      <c r="AR28" s="23">
        <f t="shared" si="22"/>
        <v>0</v>
      </c>
      <c r="AS28" s="23">
        <f t="shared" si="22"/>
        <v>0</v>
      </c>
      <c r="AT28" s="23">
        <f t="shared" si="22"/>
        <v>0</v>
      </c>
      <c r="AU28" s="23">
        <f t="shared" si="22"/>
        <v>0</v>
      </c>
      <c r="AV28" s="23">
        <f t="shared" si="22"/>
        <v>0</v>
      </c>
      <c r="AW28" s="23">
        <f t="shared" si="22"/>
        <v>0</v>
      </c>
      <c r="AX28" s="23">
        <f t="shared" si="22"/>
        <v>0</v>
      </c>
      <c r="AY28" s="23">
        <f t="shared" si="22"/>
        <v>-9.7470636970612947</v>
      </c>
      <c r="AZ28" s="23">
        <f t="shared" si="22"/>
        <v>54.230994723470815</v>
      </c>
      <c r="BA28" s="23">
        <f t="shared" si="22"/>
        <v>-38.39047055235639</v>
      </c>
      <c r="BB28" s="23">
        <f t="shared" si="22"/>
        <v>-41.684035014589412</v>
      </c>
      <c r="BC28" s="23">
        <f t="shared" si="22"/>
        <v>-15.071590052750542</v>
      </c>
      <c r="BD28" s="23">
        <f t="shared" si="22"/>
        <v>-52.30082275602598</v>
      </c>
      <c r="BE28" s="23">
        <f t="shared" si="22"/>
        <v>73.837778061332941</v>
      </c>
      <c r="BF28" s="23">
        <f t="shared" si="22"/>
        <v>-24.826579043446554</v>
      </c>
      <c r="BG28" s="23">
        <f t="shared" si="22"/>
        <v>-9.2201306185170573</v>
      </c>
      <c r="BH28" s="23">
        <f t="shared" si="22"/>
        <v>17.301973506353079</v>
      </c>
      <c r="BK28" s="8"/>
    </row>
    <row r="29" spans="1:63" x14ac:dyDescent="0.75">
      <c r="A29" s="18" t="s">
        <v>22</v>
      </c>
      <c r="B29" s="4"/>
      <c r="C29" s="22">
        <f t="shared" ref="C29:BH29" si="23">B58*C86*10000</f>
        <v>44.806985294117624</v>
      </c>
      <c r="D29" s="22">
        <f t="shared" si="23"/>
        <v>79.573225248852637</v>
      </c>
      <c r="E29" s="22">
        <f t="shared" si="23"/>
        <v>0</v>
      </c>
      <c r="F29" s="22">
        <f t="shared" si="23"/>
        <v>0</v>
      </c>
      <c r="G29" s="22">
        <f t="shared" si="23"/>
        <v>0</v>
      </c>
      <c r="H29" s="22">
        <f t="shared" si="23"/>
        <v>0</v>
      </c>
      <c r="I29" s="22">
        <f t="shared" si="23"/>
        <v>0</v>
      </c>
      <c r="J29" s="22">
        <f t="shared" si="23"/>
        <v>0</v>
      </c>
      <c r="K29" s="22">
        <f t="shared" si="23"/>
        <v>0</v>
      </c>
      <c r="L29" s="22">
        <f t="shared" si="23"/>
        <v>0</v>
      </c>
      <c r="M29" s="23">
        <f t="shared" si="23"/>
        <v>0</v>
      </c>
      <c r="N29" s="23">
        <f t="shared" si="23"/>
        <v>0</v>
      </c>
      <c r="O29" s="23">
        <f t="shared" si="23"/>
        <v>0</v>
      </c>
      <c r="P29" s="23">
        <f t="shared" si="23"/>
        <v>0</v>
      </c>
      <c r="Q29" s="23">
        <f t="shared" si="23"/>
        <v>0</v>
      </c>
      <c r="R29" s="23">
        <f t="shared" si="23"/>
        <v>0</v>
      </c>
      <c r="S29" s="23">
        <f t="shared" si="23"/>
        <v>0</v>
      </c>
      <c r="T29" s="23">
        <f t="shared" si="23"/>
        <v>0</v>
      </c>
      <c r="U29" s="23">
        <f t="shared" si="23"/>
        <v>0</v>
      </c>
      <c r="V29" s="23">
        <f t="shared" si="23"/>
        <v>0</v>
      </c>
      <c r="W29" s="23">
        <f t="shared" si="23"/>
        <v>0</v>
      </c>
      <c r="X29" s="23">
        <f t="shared" si="23"/>
        <v>0</v>
      </c>
      <c r="Y29" s="23">
        <f t="shared" si="23"/>
        <v>0</v>
      </c>
      <c r="Z29" s="23">
        <f t="shared" si="23"/>
        <v>0</v>
      </c>
      <c r="AA29" s="23">
        <f t="shared" si="23"/>
        <v>0</v>
      </c>
      <c r="AB29" s="23">
        <f t="shared" si="23"/>
        <v>0</v>
      </c>
      <c r="AC29" s="23">
        <f t="shared" si="23"/>
        <v>0</v>
      </c>
      <c r="AD29" s="23">
        <f t="shared" si="23"/>
        <v>0</v>
      </c>
      <c r="AE29" s="23">
        <f t="shared" si="23"/>
        <v>0</v>
      </c>
      <c r="AF29" s="23">
        <f t="shared" si="23"/>
        <v>0</v>
      </c>
      <c r="AG29" s="23">
        <f t="shared" si="23"/>
        <v>0</v>
      </c>
      <c r="AH29" s="23">
        <f t="shared" si="23"/>
        <v>0</v>
      </c>
      <c r="AI29" s="23">
        <f t="shared" si="23"/>
        <v>0</v>
      </c>
      <c r="AJ29" s="23">
        <f t="shared" si="23"/>
        <v>0</v>
      </c>
      <c r="AK29" s="23">
        <f t="shared" si="23"/>
        <v>0</v>
      </c>
      <c r="AL29" s="23">
        <f t="shared" si="23"/>
        <v>0</v>
      </c>
      <c r="AM29" s="23">
        <f t="shared" si="23"/>
        <v>0</v>
      </c>
      <c r="AN29" s="23">
        <f t="shared" si="23"/>
        <v>0</v>
      </c>
      <c r="AO29" s="23">
        <f t="shared" si="23"/>
        <v>0</v>
      </c>
      <c r="AP29" s="23">
        <f t="shared" si="23"/>
        <v>0</v>
      </c>
      <c r="AQ29" s="23">
        <f t="shared" si="23"/>
        <v>0</v>
      </c>
      <c r="AR29" s="23">
        <f t="shared" si="23"/>
        <v>0</v>
      </c>
      <c r="AS29" s="23">
        <f t="shared" si="23"/>
        <v>0</v>
      </c>
      <c r="AT29" s="23">
        <f t="shared" si="23"/>
        <v>0</v>
      </c>
      <c r="AU29" s="23">
        <f t="shared" si="23"/>
        <v>0</v>
      </c>
      <c r="AV29" s="23">
        <f t="shared" si="23"/>
        <v>-8.6083227122151165</v>
      </c>
      <c r="AW29" s="23">
        <f t="shared" si="23"/>
        <v>-154.75497864657058</v>
      </c>
      <c r="AX29" s="23">
        <f t="shared" si="23"/>
        <v>0</v>
      </c>
      <c r="AY29" s="23">
        <f t="shared" si="23"/>
        <v>0</v>
      </c>
      <c r="AZ29" s="23">
        <f t="shared" si="23"/>
        <v>0</v>
      </c>
      <c r="BA29" s="23">
        <f t="shared" si="23"/>
        <v>0</v>
      </c>
      <c r="BB29" s="23">
        <f t="shared" si="23"/>
        <v>0</v>
      </c>
      <c r="BC29" s="23">
        <f t="shared" si="23"/>
        <v>6.4145610367971777</v>
      </c>
      <c r="BD29" s="23">
        <f t="shared" si="23"/>
        <v>33.113849912151089</v>
      </c>
      <c r="BE29" s="23">
        <f t="shared" si="23"/>
        <v>6.144542675358176</v>
      </c>
      <c r="BF29" s="23">
        <f t="shared" si="23"/>
        <v>33.769797614670601</v>
      </c>
      <c r="BG29" s="23">
        <f t="shared" si="23"/>
        <v>10.974827553639999</v>
      </c>
      <c r="BH29" s="23">
        <f t="shared" si="23"/>
        <v>45.424431238879848</v>
      </c>
      <c r="BK29" s="8"/>
    </row>
    <row r="30" spans="1:63" x14ac:dyDescent="0.75">
      <c r="A30" s="19" t="s">
        <v>23</v>
      </c>
      <c r="B30" s="6"/>
      <c r="C30" s="24">
        <f t="shared" ref="C30:BH30" si="24">B59*C87*10000</f>
        <v>1.1107626365584666</v>
      </c>
      <c r="D30" s="24">
        <f t="shared" si="24"/>
        <v>-3.4231921266581087</v>
      </c>
      <c r="E30" s="24">
        <f t="shared" si="24"/>
        <v>51.270063892784663</v>
      </c>
      <c r="F30" s="24">
        <f t="shared" si="24"/>
        <v>-67.213271045857638</v>
      </c>
      <c r="G30" s="24">
        <f t="shared" si="24"/>
        <v>22.424340275909053</v>
      </c>
      <c r="H30" s="24">
        <f t="shared" si="24"/>
        <v>6.7394760489389398</v>
      </c>
      <c r="I30" s="24">
        <f t="shared" si="24"/>
        <v>11.178298925922279</v>
      </c>
      <c r="J30" s="24">
        <f t="shared" si="24"/>
        <v>-7.6395641240569896</v>
      </c>
      <c r="K30" s="24">
        <f t="shared" si="24"/>
        <v>30.360934182590256</v>
      </c>
      <c r="L30" s="24">
        <f t="shared" si="24"/>
        <v>8.6659663865546026</v>
      </c>
      <c r="M30" s="25">
        <f t="shared" si="24"/>
        <v>7.540146183734973</v>
      </c>
      <c r="N30" s="25">
        <f t="shared" si="24"/>
        <v>1.9793301539636752</v>
      </c>
      <c r="O30" s="25">
        <f t="shared" si="24"/>
        <v>-14.096167185017766</v>
      </c>
      <c r="P30" s="25">
        <f t="shared" si="24"/>
        <v>-22.627542568064452</v>
      </c>
      <c r="Q30" s="25">
        <f t="shared" si="24"/>
        <v>1.6401807843708971</v>
      </c>
      <c r="R30" s="25">
        <f t="shared" si="24"/>
        <v>-16.70055184432179</v>
      </c>
      <c r="S30" s="25">
        <f t="shared" si="24"/>
        <v>12.949647800909579</v>
      </c>
      <c r="T30" s="25">
        <f t="shared" si="24"/>
        <v>-0.35882254943421038</v>
      </c>
      <c r="U30" s="25">
        <f t="shared" si="24"/>
        <v>-22.950264159080728</v>
      </c>
      <c r="V30" s="25">
        <f t="shared" si="24"/>
        <v>28.047043856034797</v>
      </c>
      <c r="W30" s="25">
        <f t="shared" si="24"/>
        <v>-9.0363260306431528</v>
      </c>
      <c r="X30" s="25">
        <f t="shared" si="24"/>
        <v>28.229967708645411</v>
      </c>
      <c r="Y30" s="25">
        <f t="shared" si="24"/>
        <v>-9.4154223354038376</v>
      </c>
      <c r="Z30" s="25">
        <f t="shared" si="24"/>
        <v>13.125723845064943</v>
      </c>
      <c r="AA30" s="25">
        <f t="shared" si="24"/>
        <v>58.444656488549448</v>
      </c>
      <c r="AB30" s="25">
        <f t="shared" si="24"/>
        <v>-44.338257253784768</v>
      </c>
      <c r="AC30" s="25">
        <f t="shared" si="24"/>
        <v>33.782173498570053</v>
      </c>
      <c r="AD30" s="25">
        <f t="shared" si="24"/>
        <v>-43.296655524288987</v>
      </c>
      <c r="AE30" s="25">
        <f t="shared" si="24"/>
        <v>-24.96511285511269</v>
      </c>
      <c r="AF30" s="25">
        <f t="shared" si="24"/>
        <v>-2.2512743821055814</v>
      </c>
      <c r="AG30" s="25">
        <f t="shared" si="24"/>
        <v>-2.7335260245121074</v>
      </c>
      <c r="AH30" s="25">
        <f t="shared" si="24"/>
        <v>34.013433024965117</v>
      </c>
      <c r="AI30" s="25">
        <f t="shared" si="24"/>
        <v>-12.188365650969519</v>
      </c>
      <c r="AJ30" s="25">
        <f t="shared" si="24"/>
        <v>22.25961906218923</v>
      </c>
      <c r="AK30" s="25">
        <f t="shared" si="24"/>
        <v>-32.436815785917027</v>
      </c>
      <c r="AL30" s="25">
        <f t="shared" si="24"/>
        <v>6.8553454892498564</v>
      </c>
      <c r="AM30" s="25">
        <f t="shared" si="24"/>
        <v>37.770252669965963</v>
      </c>
      <c r="AN30" s="25">
        <f t="shared" si="24"/>
        <v>7.7687883044423121</v>
      </c>
      <c r="AO30" s="25">
        <f t="shared" si="24"/>
        <v>17.841226076821517</v>
      </c>
      <c r="AP30" s="25">
        <f t="shared" si="24"/>
        <v>46.163186546868054</v>
      </c>
      <c r="AQ30" s="25">
        <f t="shared" si="24"/>
        <v>-19.997799619551703</v>
      </c>
      <c r="AR30" s="25">
        <f t="shared" si="24"/>
        <v>-34.909250482891522</v>
      </c>
      <c r="AS30" s="25">
        <f t="shared" si="24"/>
        <v>3.0953287899890665</v>
      </c>
      <c r="AT30" s="25">
        <f t="shared" si="24"/>
        <v>-18.81886172454038</v>
      </c>
      <c r="AU30" s="25">
        <f t="shared" si="24"/>
        <v>-7.4825150048435267</v>
      </c>
      <c r="AV30" s="25">
        <f t="shared" si="24"/>
        <v>-39.221363959240392</v>
      </c>
      <c r="AW30" s="25">
        <f t="shared" si="24"/>
        <v>71.604674446202353</v>
      </c>
      <c r="AX30" s="25">
        <f t="shared" si="24"/>
        <v>-74.309489338002933</v>
      </c>
      <c r="AY30" s="25">
        <f t="shared" si="24"/>
        <v>-2.6677164530340116</v>
      </c>
      <c r="AZ30" s="25">
        <f t="shared" si="24"/>
        <v>-34.794727096443765</v>
      </c>
      <c r="BA30" s="25">
        <f t="shared" si="24"/>
        <v>-11.465813481149098</v>
      </c>
      <c r="BB30" s="25">
        <f t="shared" si="24"/>
        <v>-15.646244098466079</v>
      </c>
      <c r="BC30" s="25">
        <f t="shared" si="24"/>
        <v>5.3713697736426376</v>
      </c>
      <c r="BD30" s="25">
        <f t="shared" si="24"/>
        <v>25.039777360670936</v>
      </c>
      <c r="BE30" s="25">
        <f t="shared" si="24"/>
        <v>19.978780267748292</v>
      </c>
      <c r="BF30" s="25">
        <f t="shared" si="24"/>
        <v>41.372148956655202</v>
      </c>
      <c r="BG30" s="25">
        <f t="shared" si="24"/>
        <v>16.129010205242601</v>
      </c>
      <c r="BH30" s="25">
        <f t="shared" si="24"/>
        <v>41.857939160232043</v>
      </c>
      <c r="BK30" s="8"/>
    </row>
    <row r="31" spans="1:63" ht="15" customHeight="1" x14ac:dyDescent="0.75">
      <c r="A31" s="20" t="s">
        <v>24</v>
      </c>
      <c r="B31" s="10"/>
      <c r="C31" s="11">
        <f t="shared" ref="C31:L31" si="25">SUM(C7:C30)</f>
        <v>-66.689230217386466</v>
      </c>
      <c r="D31" s="11">
        <f t="shared" si="25"/>
        <v>249.44230101077366</v>
      </c>
      <c r="E31" s="12">
        <f t="shared" si="25"/>
        <v>-124.10088805028465</v>
      </c>
      <c r="F31" s="12">
        <f t="shared" si="25"/>
        <v>-184.58637058249991</v>
      </c>
      <c r="G31" s="12">
        <f t="shared" si="25"/>
        <v>230.9571551584398</v>
      </c>
      <c r="H31" s="12">
        <f t="shared" si="25"/>
        <v>-78.501068855564469</v>
      </c>
      <c r="I31" s="12">
        <f t="shared" si="25"/>
        <v>-131.44071920467471</v>
      </c>
      <c r="J31" s="12">
        <f t="shared" si="25"/>
        <v>66.033382968387457</v>
      </c>
      <c r="K31" s="11">
        <f t="shared" si="25"/>
        <v>-210.99860626865527</v>
      </c>
      <c r="L31" s="13">
        <f t="shared" si="25"/>
        <v>1.2073815919449391</v>
      </c>
      <c r="M31" s="12">
        <f t="shared" ref="M31:R31" si="26">SUM(M7:M30)</f>
        <v>-160.85870078659087</v>
      </c>
      <c r="N31" s="12">
        <f t="shared" si="26"/>
        <v>23.771798922753124</v>
      </c>
      <c r="O31" s="12">
        <f t="shared" si="26"/>
        <v>-118.67786901521303</v>
      </c>
      <c r="P31" s="12">
        <f t="shared" si="26"/>
        <v>-91.515818089655696</v>
      </c>
      <c r="Q31" s="12">
        <f t="shared" si="26"/>
        <v>-91.574593963225368</v>
      </c>
      <c r="R31" s="12">
        <f t="shared" si="26"/>
        <v>27.552115325833437</v>
      </c>
      <c r="S31" s="12">
        <f t="shared" ref="S31:T31" si="27">SUM(S7:S30)</f>
        <v>-3.4574774009862441</v>
      </c>
      <c r="T31" s="12">
        <f t="shared" si="27"/>
        <v>145.76619578237805</v>
      </c>
      <c r="U31" s="12">
        <f t="shared" ref="U31:V31" si="28">SUM(U7:U30)</f>
        <v>4.6184243980093846</v>
      </c>
      <c r="V31" s="12">
        <f t="shared" si="28"/>
        <v>158.19493388437726</v>
      </c>
      <c r="W31" s="12">
        <f t="shared" ref="W31:X31" si="29">SUM(W7:W30)</f>
        <v>55.607940542339307</v>
      </c>
      <c r="X31" s="12">
        <f t="shared" si="29"/>
        <v>-179.97391447973652</v>
      </c>
      <c r="Y31" s="12">
        <f t="shared" ref="Y31:Z31" si="30">SUM(Y7:Y30)</f>
        <v>8.5418069809512414</v>
      </c>
      <c r="Z31" s="12">
        <f t="shared" si="30"/>
        <v>47.447671323612013</v>
      </c>
      <c r="AA31" s="12">
        <f t="shared" ref="AA31:AB31" si="31">SUM(AA7:AA30)</f>
        <v>14.848812788420304</v>
      </c>
      <c r="AB31" s="12">
        <f t="shared" si="31"/>
        <v>-30.466939963445853</v>
      </c>
      <c r="AC31" s="12">
        <f t="shared" ref="AC31:AD31" si="32">SUM(AC7:AC30)</f>
        <v>4.3653098618583854</v>
      </c>
      <c r="AD31" s="12">
        <f t="shared" si="32"/>
        <v>159.32145129357738</v>
      </c>
      <c r="AE31" s="12">
        <f t="shared" ref="AE31:AF31" si="33">SUM(AE7:AE30)</f>
        <v>30.745219340764866</v>
      </c>
      <c r="AF31" s="12">
        <f t="shared" si="33"/>
        <v>-92.749872644013408</v>
      </c>
      <c r="AG31" s="12">
        <f t="shared" ref="AG31:AH31" si="34">SUM(AG7:AG30)</f>
        <v>-64.254926534756493</v>
      </c>
      <c r="AH31" s="12">
        <f t="shared" si="34"/>
        <v>29.016244841885133</v>
      </c>
      <c r="AI31" s="12">
        <f t="shared" ref="AI31:AJ31" si="35">SUM(AI7:AI30)</f>
        <v>-100.48258687381288</v>
      </c>
      <c r="AJ31" s="12">
        <f t="shared" si="35"/>
        <v>121.82043082679226</v>
      </c>
      <c r="AK31" s="12">
        <f t="shared" ref="AK31:AL31" si="36">SUM(AK7:AK30)</f>
        <v>0.57346066804316109</v>
      </c>
      <c r="AL31" s="12">
        <f t="shared" si="36"/>
        <v>125.04298117521677</v>
      </c>
      <c r="AM31" s="12">
        <f t="shared" ref="AM31:AN31" si="37">SUM(AM7:AM30)</f>
        <v>-357.6949843182054</v>
      </c>
      <c r="AN31" s="12">
        <f t="shared" si="37"/>
        <v>-79.883669200887013</v>
      </c>
      <c r="AO31" s="12">
        <f t="shared" ref="AO31:AP31" si="38">SUM(AO7:AO30)</f>
        <v>24.638095310173185</v>
      </c>
      <c r="AP31" s="12">
        <f t="shared" si="38"/>
        <v>288.61289455371872</v>
      </c>
      <c r="AQ31" s="12">
        <f t="shared" ref="AQ31:AR31" si="39">SUM(AQ7:AQ30)</f>
        <v>-274.13617537406338</v>
      </c>
      <c r="AR31" s="12">
        <f t="shared" si="39"/>
        <v>-122.43696053879533</v>
      </c>
      <c r="AS31" s="12">
        <f t="shared" ref="AS31:AT31" si="40">SUM(AS7:AS30)</f>
        <v>-102.8428206111882</v>
      </c>
      <c r="AT31" s="12">
        <f t="shared" si="40"/>
        <v>130.06310265017206</v>
      </c>
      <c r="AU31" s="12">
        <f t="shared" ref="AU31" si="41">SUM(AU7:AU30)</f>
        <v>-393.6065817657975</v>
      </c>
      <c r="AV31" s="12">
        <f t="shared" ref="AV31:AW31" si="42">SUM(AV7:AV30)</f>
        <v>-6.0522295956990035</v>
      </c>
      <c r="AW31" s="12">
        <f t="shared" si="42"/>
        <v>169.52593463163205</v>
      </c>
      <c r="AX31" s="12">
        <f t="shared" ref="AX31:AY31" si="43">SUM(AX7:AX30)</f>
        <v>-118.17966959075437</v>
      </c>
      <c r="AY31" s="12">
        <f t="shared" si="43"/>
        <v>-176.89341828288937</v>
      </c>
      <c r="AZ31" s="12">
        <f t="shared" ref="AZ31:BA31" si="44">SUM(AZ7:AZ30)</f>
        <v>-45.728180430136433</v>
      </c>
      <c r="BA31" s="12">
        <f t="shared" si="44"/>
        <v>127.9050518756309</v>
      </c>
      <c r="BB31" s="12">
        <f t="shared" ref="BB31:BG31" si="45">SUM(BB7:BB30)</f>
        <v>-41.298190194262588</v>
      </c>
      <c r="BC31" s="12">
        <f t="shared" si="45"/>
        <v>-71.45751106649584</v>
      </c>
      <c r="BD31" s="12">
        <f t="shared" si="45"/>
        <v>-47.443352807646704</v>
      </c>
      <c r="BE31" s="12">
        <f t="shared" si="45"/>
        <v>273.7057848432388</v>
      </c>
      <c r="BF31" s="12">
        <f t="shared" si="45"/>
        <v>418.39435297147924</v>
      </c>
      <c r="BG31" s="12">
        <f t="shared" si="45"/>
        <v>202.24694848171742</v>
      </c>
      <c r="BH31" s="12">
        <f t="shared" ref="BH31" si="46">SUM(BH7:BH30)</f>
        <v>433.32805269124771</v>
      </c>
      <c r="BI31" s="40"/>
      <c r="BK31" s="8"/>
    </row>
    <row r="32" spans="1:63" x14ac:dyDescent="0.75">
      <c r="A32" s="14"/>
      <c r="B32" s="15"/>
      <c r="C32" s="16"/>
      <c r="D32" s="17"/>
      <c r="E32" s="17"/>
      <c r="F32" s="17"/>
      <c r="G32" s="17"/>
      <c r="H32" s="17"/>
      <c r="I32" s="17"/>
      <c r="J32" s="17"/>
      <c r="K32" s="17"/>
      <c r="L32" s="17"/>
      <c r="M32" s="17"/>
      <c r="BK32" s="8"/>
    </row>
    <row r="33" spans="1:63" x14ac:dyDescent="0.75">
      <c r="A33" s="14"/>
      <c r="B33" s="15"/>
      <c r="C33" s="16"/>
      <c r="D33" s="17"/>
      <c r="E33" s="17"/>
      <c r="F33" s="17"/>
      <c r="G33" s="17"/>
      <c r="H33" s="17"/>
      <c r="I33" s="17"/>
      <c r="J33" s="17"/>
      <c r="K33" s="17"/>
      <c r="L33" s="17"/>
      <c r="M33" s="17"/>
      <c r="BA33" s="8"/>
      <c r="BB33" s="8"/>
      <c r="BC33" s="8"/>
      <c r="BD33" s="8"/>
      <c r="BE33" s="8"/>
      <c r="BF33" s="8"/>
      <c r="BG33" s="8"/>
      <c r="BH33" s="8"/>
      <c r="BK33" s="8"/>
    </row>
    <row r="34" spans="1:63" ht="15" customHeight="1" x14ac:dyDescent="0.75">
      <c r="A34" s="46" t="s">
        <v>61</v>
      </c>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K34" s="8"/>
    </row>
    <row r="35" spans="1:63" x14ac:dyDescent="0.75">
      <c r="A35" s="32" t="s">
        <v>25</v>
      </c>
      <c r="B35" s="33">
        <v>42490</v>
      </c>
      <c r="C35" s="33">
        <v>42521</v>
      </c>
      <c r="D35" s="33">
        <v>42551</v>
      </c>
      <c r="E35" s="33">
        <v>42580</v>
      </c>
      <c r="F35" s="33">
        <v>42613</v>
      </c>
      <c r="G35" s="34">
        <v>42643</v>
      </c>
      <c r="H35" s="34">
        <v>42674</v>
      </c>
      <c r="I35" s="35">
        <v>42704</v>
      </c>
      <c r="J35" s="33">
        <v>42734</v>
      </c>
      <c r="K35" s="33">
        <v>42766</v>
      </c>
      <c r="L35" s="36">
        <v>42794</v>
      </c>
      <c r="M35" s="33">
        <v>42825</v>
      </c>
      <c r="N35" s="33">
        <v>42853</v>
      </c>
      <c r="O35" s="33">
        <v>42886</v>
      </c>
      <c r="P35" s="33">
        <v>42916</v>
      </c>
      <c r="Q35" s="37">
        <v>42947</v>
      </c>
      <c r="R35" s="37">
        <v>42978</v>
      </c>
      <c r="S35" s="37">
        <v>43007</v>
      </c>
      <c r="T35" s="37">
        <v>43039</v>
      </c>
      <c r="U35" s="37">
        <v>43069</v>
      </c>
      <c r="V35" s="37">
        <v>43098</v>
      </c>
      <c r="W35" s="37">
        <v>43131</v>
      </c>
      <c r="X35" s="37">
        <v>43159</v>
      </c>
      <c r="Y35" s="37">
        <v>43188</v>
      </c>
      <c r="Z35" s="37">
        <v>43220</v>
      </c>
      <c r="AA35" s="37">
        <v>43251</v>
      </c>
      <c r="AB35" s="37">
        <v>43280</v>
      </c>
      <c r="AC35" s="37">
        <v>43312</v>
      </c>
      <c r="AD35" s="38">
        <v>43343</v>
      </c>
      <c r="AE35" s="38">
        <v>43371</v>
      </c>
      <c r="AF35" s="38">
        <v>43404</v>
      </c>
      <c r="AG35" s="38">
        <v>43434</v>
      </c>
      <c r="AH35" s="38">
        <v>43465</v>
      </c>
      <c r="AI35" s="38">
        <v>43496</v>
      </c>
      <c r="AJ35" s="38">
        <v>43524</v>
      </c>
      <c r="AK35" s="38">
        <v>43555</v>
      </c>
      <c r="AL35" s="38">
        <v>43585</v>
      </c>
      <c r="AM35" s="38">
        <v>43616</v>
      </c>
      <c r="AN35" s="38">
        <v>43646</v>
      </c>
      <c r="AO35" s="38">
        <v>43677</v>
      </c>
      <c r="AP35" s="38">
        <v>43707</v>
      </c>
      <c r="AQ35" s="38">
        <v>43738</v>
      </c>
      <c r="AR35" s="38">
        <v>43769</v>
      </c>
      <c r="AS35" s="38">
        <v>43799</v>
      </c>
      <c r="AT35" s="38">
        <v>43830</v>
      </c>
      <c r="AU35" s="38">
        <v>43861</v>
      </c>
      <c r="AV35" s="38">
        <v>43889</v>
      </c>
      <c r="AW35" s="38">
        <v>43921</v>
      </c>
      <c r="AX35" s="38">
        <v>43951</v>
      </c>
      <c r="AY35" s="38">
        <v>43982</v>
      </c>
      <c r="AZ35" s="38">
        <v>44012</v>
      </c>
      <c r="BA35" s="38">
        <f t="shared" ref="BA35:BG35" si="47">BA6</f>
        <v>44043</v>
      </c>
      <c r="BB35" s="38">
        <f t="shared" si="47"/>
        <v>44074</v>
      </c>
      <c r="BC35" s="38">
        <f t="shared" si="47"/>
        <v>44104</v>
      </c>
      <c r="BD35" s="38">
        <f t="shared" si="47"/>
        <v>44135</v>
      </c>
      <c r="BE35" s="38">
        <f t="shared" si="47"/>
        <v>44165</v>
      </c>
      <c r="BF35" s="38">
        <f t="shared" si="47"/>
        <v>44196</v>
      </c>
      <c r="BG35" s="38">
        <f t="shared" si="47"/>
        <v>44227</v>
      </c>
      <c r="BH35" s="38">
        <f t="shared" ref="BH35" si="48">BH6</f>
        <v>44255</v>
      </c>
      <c r="BK35" s="8"/>
    </row>
    <row r="36" spans="1:63" x14ac:dyDescent="0.75">
      <c r="A36" s="18" t="s">
        <v>0</v>
      </c>
      <c r="B36" s="4">
        <v>4.1666666666666664E-2</v>
      </c>
      <c r="C36" s="4">
        <v>3.5087719298245612E-2</v>
      </c>
      <c r="D36" s="4">
        <v>-3.3333333333333333E-2</v>
      </c>
      <c r="E36" s="4">
        <v>3.9215686274509803E-2</v>
      </c>
      <c r="F36" s="4">
        <v>5.8823529411764698E-2</v>
      </c>
      <c r="G36" s="4">
        <v>5.8823529411764698E-2</v>
      </c>
      <c r="H36" s="4">
        <v>5.2631578947368418E-2</v>
      </c>
      <c r="I36" s="4">
        <v>3.9199999999999999E-2</v>
      </c>
      <c r="J36" s="4">
        <v>-3.3333333333333333E-2</v>
      </c>
      <c r="K36" s="4">
        <v>3.3333333333333333E-2</v>
      </c>
      <c r="L36" s="4">
        <v>5.2631578947368418E-2</v>
      </c>
      <c r="M36" s="3">
        <v>5.5555555999999999E-2</v>
      </c>
      <c r="N36" s="3">
        <v>-5.8823529411764698E-2</v>
      </c>
      <c r="O36" s="3">
        <v>3.9215686274509803E-2</v>
      </c>
      <c r="P36" s="3">
        <v>4.1666666666666699E-2</v>
      </c>
      <c r="Q36" s="3">
        <v>5.5555555555555601E-2</v>
      </c>
      <c r="R36" s="3">
        <v>5.5555555555555601E-2</v>
      </c>
      <c r="S36" s="3">
        <v>5.2631578947368397E-2</v>
      </c>
      <c r="T36" s="3">
        <v>3.5087719298245598E-2</v>
      </c>
      <c r="U36" s="3">
        <v>3.5087719298245598E-2</v>
      </c>
      <c r="V36" s="3">
        <v>3.5087719298245598E-2</v>
      </c>
      <c r="W36" s="3">
        <v>5.2631578947368397E-2</v>
      </c>
      <c r="X36" s="3">
        <v>3.5087719298245598E-2</v>
      </c>
      <c r="Y36" s="3">
        <v>-3.5087719298245598E-2</v>
      </c>
      <c r="Z36" s="3">
        <v>-3.5087719298245598E-2</v>
      </c>
      <c r="AA36" s="3">
        <v>-3.5087719298245598E-2</v>
      </c>
      <c r="AB36" s="3">
        <v>-0.05</v>
      </c>
      <c r="AC36" s="3">
        <v>-5.2631578947368397E-2</v>
      </c>
      <c r="AD36" s="3">
        <v>-5.2631578947368397E-2</v>
      </c>
      <c r="AE36" s="3">
        <v>-5.2631578947368397E-2</v>
      </c>
      <c r="AF36" s="3">
        <v>-5.2631578947368397E-2</v>
      </c>
      <c r="AG36" s="3">
        <v>-0.04</v>
      </c>
      <c r="AH36" s="3">
        <v>-0.04</v>
      </c>
      <c r="AI36" s="3">
        <v>-3.9215686274509803E-2</v>
      </c>
      <c r="AJ36" s="3">
        <v>-5.5555555555555601E-2</v>
      </c>
      <c r="AK36" s="3">
        <v>-3.5087719298245598E-2</v>
      </c>
      <c r="AL36" s="3">
        <v>-0.05</v>
      </c>
      <c r="AM36" s="3">
        <v>-5.2631578947368397E-2</v>
      </c>
      <c r="AN36" s="3">
        <v>-5.2631578947368397E-2</v>
      </c>
      <c r="AO36" s="3">
        <v>-5.8823529411764698E-2</v>
      </c>
      <c r="AP36" s="3">
        <v>-5.8823529411764698E-2</v>
      </c>
      <c r="AQ36" s="3">
        <v>-5.8823529411764698E-2</v>
      </c>
      <c r="AR36" s="3">
        <v>-5.8823529411764698E-2</v>
      </c>
      <c r="AS36" s="3">
        <v>-3.3333333333333298E-2</v>
      </c>
      <c r="AT36" s="3">
        <v>-3.3333333333333298E-2</v>
      </c>
      <c r="AU36" s="3">
        <v>-5.8823529411764698E-2</v>
      </c>
      <c r="AV36" s="3">
        <v>-5.8823529411764698E-2</v>
      </c>
      <c r="AW36" s="3">
        <v>-5.8823529411764698E-2</v>
      </c>
      <c r="AX36" s="3">
        <v>-5.8823529411764698E-2</v>
      </c>
      <c r="AY36" s="3">
        <v>-3.9215686274509803E-2</v>
      </c>
      <c r="AZ36" s="3">
        <v>-3.9215686274509803E-2</v>
      </c>
      <c r="BA36" s="3">
        <v>5.8823529411764698E-2</v>
      </c>
      <c r="BB36" s="3">
        <v>5.5555555555555601E-2</v>
      </c>
      <c r="BC36" s="3">
        <v>5.2631578947368397E-2</v>
      </c>
      <c r="BD36" s="3">
        <v>3.9215686274509803E-2</v>
      </c>
      <c r="BE36" s="3">
        <v>0.05</v>
      </c>
      <c r="BF36" s="3">
        <v>0.05</v>
      </c>
      <c r="BG36" s="3">
        <v>0.05</v>
      </c>
      <c r="BH36" s="3">
        <v>0.05</v>
      </c>
      <c r="BI36" s="50"/>
      <c r="BJ36" s="51"/>
      <c r="BK36" s="8"/>
    </row>
    <row r="37" spans="1:63" x14ac:dyDescent="0.75">
      <c r="A37" s="18" t="s">
        <v>1</v>
      </c>
      <c r="B37" s="4">
        <v>-4.1666666666666664E-2</v>
      </c>
      <c r="C37" s="4">
        <v>-3.5087719298245612E-2</v>
      </c>
      <c r="D37" s="4">
        <v>-5.000000000000001E-2</v>
      </c>
      <c r="E37" s="4">
        <v>-5.8823529411764698E-2</v>
      </c>
      <c r="F37" s="4">
        <v>-5.8823529411764698E-2</v>
      </c>
      <c r="G37" s="4">
        <v>-5.8823529411764698E-2</v>
      </c>
      <c r="H37" s="4">
        <v>-5.2631578947368418E-2</v>
      </c>
      <c r="I37" s="4">
        <v>-5.8799999999999998E-2</v>
      </c>
      <c r="J37" s="4">
        <v>-5.000000000000001E-2</v>
      </c>
      <c r="K37" s="4">
        <v>-3.3333333333333333E-2</v>
      </c>
      <c r="L37" s="4">
        <v>-5.2631578947368397E-2</v>
      </c>
      <c r="M37" s="3">
        <v>-3.7037037000000002E-2</v>
      </c>
      <c r="N37" s="3">
        <v>3.9215686274509803E-2</v>
      </c>
      <c r="O37" s="3">
        <v>3.9215686274509803E-2</v>
      </c>
      <c r="P37" s="3">
        <v>4.1666666666666699E-2</v>
      </c>
      <c r="Q37" s="3">
        <v>3.7037037037037E-2</v>
      </c>
      <c r="R37" s="3">
        <v>3.7037037037037E-2</v>
      </c>
      <c r="S37" s="3">
        <v>5.2631578947368397E-2</v>
      </c>
      <c r="T37" s="3">
        <v>3.5087719298245598E-2</v>
      </c>
      <c r="U37" s="3">
        <v>5.2631578947368397E-2</v>
      </c>
      <c r="V37" s="3">
        <v>3.5087719298245598E-2</v>
      </c>
      <c r="W37" s="3">
        <v>5.2631578947368397E-2</v>
      </c>
      <c r="X37" s="3">
        <v>-5.2631578947368397E-2</v>
      </c>
      <c r="Y37" s="3">
        <v>5.2631578947368397E-2</v>
      </c>
      <c r="Z37" s="3">
        <v>3.5087719298245598E-2</v>
      </c>
      <c r="AA37" s="3">
        <v>-3.5087719298245598E-2</v>
      </c>
      <c r="AB37" s="3">
        <v>-3.3333333333333298E-2</v>
      </c>
      <c r="AC37" s="3">
        <v>-5.2631578947368397E-2</v>
      </c>
      <c r="AD37" s="3">
        <v>-5.2631578947368397E-2</v>
      </c>
      <c r="AE37" s="3">
        <v>-3.5087719298245598E-2</v>
      </c>
      <c r="AF37" s="3">
        <v>-5.2631578947368397E-2</v>
      </c>
      <c r="AG37" s="3">
        <v>-0.04</v>
      </c>
      <c r="AH37" s="3">
        <v>-0.04</v>
      </c>
      <c r="AI37" s="3">
        <v>-3.9215686274509803E-2</v>
      </c>
      <c r="AJ37" s="3">
        <v>3.7037037037037E-2</v>
      </c>
      <c r="AK37" s="3">
        <v>3.5087719298245598E-2</v>
      </c>
      <c r="AL37" s="3">
        <v>-3.3333333333333298E-2</v>
      </c>
      <c r="AM37" s="3">
        <v>-5.2631578947368397E-2</v>
      </c>
      <c r="AN37" s="3">
        <v>-5.2631578947368397E-2</v>
      </c>
      <c r="AO37" s="3">
        <v>-5.8823529411764698E-2</v>
      </c>
      <c r="AP37" s="3">
        <v>-5.8823529411764698E-2</v>
      </c>
      <c r="AQ37" s="3">
        <v>-5.8823529411764698E-2</v>
      </c>
      <c r="AR37" s="3">
        <v>-3.9215686274509803E-2</v>
      </c>
      <c r="AS37" s="3">
        <v>3.3333333333333298E-2</v>
      </c>
      <c r="AT37" s="3">
        <v>0.05</v>
      </c>
      <c r="AU37" s="3">
        <v>3.9215686274509803E-2</v>
      </c>
      <c r="AV37" s="3">
        <v>-3.9215686274509803E-2</v>
      </c>
      <c r="AW37" s="3">
        <v>-3.9215686274509803E-2</v>
      </c>
      <c r="AX37" s="3">
        <v>-5.8823529411764698E-2</v>
      </c>
      <c r="AY37" s="3">
        <v>-5.8823529411764698E-2</v>
      </c>
      <c r="AZ37" s="3">
        <v>-5.8823529411764698E-2</v>
      </c>
      <c r="BA37" s="3">
        <v>3.9215686274509803E-2</v>
      </c>
      <c r="BB37" s="3">
        <v>5.5555555555555601E-2</v>
      </c>
      <c r="BC37" s="3">
        <v>5.2631578947368397E-2</v>
      </c>
      <c r="BD37" s="3">
        <v>3.9215686274509803E-2</v>
      </c>
      <c r="BE37" s="3">
        <v>0.05</v>
      </c>
      <c r="BF37" s="3">
        <v>0.05</v>
      </c>
      <c r="BG37" s="3">
        <v>0.05</v>
      </c>
      <c r="BH37" s="3">
        <v>0.05</v>
      </c>
      <c r="BI37" s="50"/>
      <c r="BK37" s="8"/>
    </row>
    <row r="38" spans="1:63" x14ac:dyDescent="0.75">
      <c r="A38" s="18" t="s">
        <v>2</v>
      </c>
      <c r="B38" s="4">
        <v>4.1666666666666664E-2</v>
      </c>
      <c r="C38" s="4">
        <v>3.5087719298245612E-2</v>
      </c>
      <c r="D38" s="4">
        <v>-3.3333333333333333E-2</v>
      </c>
      <c r="E38" s="4">
        <v>-3.9215686274509803E-2</v>
      </c>
      <c r="F38" s="4">
        <v>3.9215686274509803E-2</v>
      </c>
      <c r="G38" s="4">
        <v>-3.9215686274509803E-2</v>
      </c>
      <c r="H38" s="4">
        <v>-5.2631578947368418E-2</v>
      </c>
      <c r="I38" s="4">
        <v>-5.8799999999999998E-2</v>
      </c>
      <c r="J38" s="4">
        <v>-3.3333333333333333E-2</v>
      </c>
      <c r="K38" s="4">
        <v>5.000000000000001E-2</v>
      </c>
      <c r="L38" s="4">
        <v>3.5087719298245612E-2</v>
      </c>
      <c r="M38" s="3">
        <v>-3.7037037000000002E-2</v>
      </c>
      <c r="N38" s="3">
        <v>-5.8823529411764698E-2</v>
      </c>
      <c r="O38" s="3">
        <v>-5.8823529411764698E-2</v>
      </c>
      <c r="P38" s="3">
        <v>4.1666666666666699E-2</v>
      </c>
      <c r="Q38" s="3">
        <v>5.5555555555555601E-2</v>
      </c>
      <c r="R38" s="3">
        <v>5.5555555555555601E-2</v>
      </c>
      <c r="S38" s="3">
        <v>5.2631578947368397E-2</v>
      </c>
      <c r="T38" s="3">
        <v>3.5087719298245598E-2</v>
      </c>
      <c r="U38" s="3">
        <v>3.5087719298245598E-2</v>
      </c>
      <c r="V38" s="3">
        <v>3.5087719298245598E-2</v>
      </c>
      <c r="W38" s="3">
        <v>5.2631578947368397E-2</v>
      </c>
      <c r="X38" s="3">
        <v>3.5087719298245598E-2</v>
      </c>
      <c r="Y38" s="3">
        <v>-3.5087719298245598E-2</v>
      </c>
      <c r="Z38" s="3">
        <v>-3.5087719298245598E-2</v>
      </c>
      <c r="AA38" s="3">
        <v>-3.5087719298245598E-2</v>
      </c>
      <c r="AB38" s="3">
        <v>-0.05</v>
      </c>
      <c r="AC38" s="3">
        <v>-5.2631578947368397E-2</v>
      </c>
      <c r="AD38" s="3">
        <v>-5.2631578947368397E-2</v>
      </c>
      <c r="AE38" s="3">
        <v>-3.5087719298245598E-2</v>
      </c>
      <c r="AF38" s="3">
        <v>-5.2631578947368397E-2</v>
      </c>
      <c r="AG38" s="3">
        <v>-0.04</v>
      </c>
      <c r="AH38" s="3">
        <v>-0.04</v>
      </c>
      <c r="AI38" s="3">
        <v>-5.8823529411764698E-2</v>
      </c>
      <c r="AJ38" s="3">
        <v>-3.7037037037037E-2</v>
      </c>
      <c r="AK38" s="3">
        <v>-3.5087719298245598E-2</v>
      </c>
      <c r="AL38" s="3">
        <v>-0.05</v>
      </c>
      <c r="AM38" s="3">
        <v>-5.2631578947368397E-2</v>
      </c>
      <c r="AN38" s="3">
        <v>5.2631578947368397E-2</v>
      </c>
      <c r="AO38" s="3">
        <v>-3.9215686274509803E-2</v>
      </c>
      <c r="AP38" s="3">
        <v>-3.9215686274509803E-2</v>
      </c>
      <c r="AQ38" s="3">
        <v>-3.9215686274509803E-2</v>
      </c>
      <c r="AR38" s="3">
        <v>3.9215686274509803E-2</v>
      </c>
      <c r="AS38" s="3">
        <v>3.3333333333333298E-2</v>
      </c>
      <c r="AT38" s="3">
        <v>3.3333333333333298E-2</v>
      </c>
      <c r="AU38" s="3">
        <v>-5.8823529411764698E-2</v>
      </c>
      <c r="AV38" s="3">
        <v>-5.8823529411764698E-2</v>
      </c>
      <c r="AW38" s="3">
        <v>-5.8823529411764698E-2</v>
      </c>
      <c r="AX38" s="3">
        <v>-5.8823529411764698E-2</v>
      </c>
      <c r="AY38" s="3">
        <v>-5.8823529411764698E-2</v>
      </c>
      <c r="AZ38" s="3">
        <v>-3.9215686274509803E-2</v>
      </c>
      <c r="BA38" s="3">
        <v>-3.9215686274509803E-2</v>
      </c>
      <c r="BB38" s="3">
        <v>5.5555555555555601E-2</v>
      </c>
      <c r="BC38" s="3">
        <v>3.5087719298245598E-2</v>
      </c>
      <c r="BD38" s="3">
        <v>3.9215686274509803E-2</v>
      </c>
      <c r="BE38" s="3">
        <v>0.05</v>
      </c>
      <c r="BF38" s="3">
        <v>0.05</v>
      </c>
      <c r="BG38" s="3">
        <v>0.05</v>
      </c>
      <c r="BH38" s="3">
        <v>0.05</v>
      </c>
      <c r="BI38" s="50"/>
      <c r="BK38" s="8"/>
    </row>
    <row r="39" spans="1:63" x14ac:dyDescent="0.75">
      <c r="A39" s="18" t="s">
        <v>3</v>
      </c>
      <c r="B39" s="4">
        <v>6.25E-2</v>
      </c>
      <c r="C39" s="4">
        <v>5.2631578947368418E-2</v>
      </c>
      <c r="D39" s="4">
        <v>-3.3333333333333333E-2</v>
      </c>
      <c r="E39" s="4">
        <v>3.9215686274509803E-2</v>
      </c>
      <c r="F39" s="4">
        <v>3.9215686274509803E-2</v>
      </c>
      <c r="G39" s="4">
        <v>-3.9215686274509803E-2</v>
      </c>
      <c r="H39" s="4">
        <v>-5.2631578947368418E-2</v>
      </c>
      <c r="I39" s="4">
        <v>-5.8799999999999998E-2</v>
      </c>
      <c r="J39" s="4">
        <v>-5.000000000000001E-2</v>
      </c>
      <c r="K39" s="4">
        <v>-5.000000000000001E-2</v>
      </c>
      <c r="L39" s="4">
        <v>-5.2631578947368418E-2</v>
      </c>
      <c r="M39" s="3">
        <v>-3.7037037000000002E-2</v>
      </c>
      <c r="N39" s="3">
        <v>-3.9215686274509803E-2</v>
      </c>
      <c r="O39" s="3">
        <v>3.9215686274509803E-2</v>
      </c>
      <c r="P39" s="3">
        <v>6.25E-2</v>
      </c>
      <c r="Q39" s="3">
        <v>5.5555555555555601E-2</v>
      </c>
      <c r="R39" s="3">
        <v>5.5555555555555601E-2</v>
      </c>
      <c r="S39" s="3">
        <v>5.2631578947368397E-2</v>
      </c>
      <c r="T39" s="3">
        <v>3.5087719298245598E-2</v>
      </c>
      <c r="U39" s="3">
        <v>3.5087719298245598E-2</v>
      </c>
      <c r="V39" s="3">
        <v>5.2631578947368397E-2</v>
      </c>
      <c r="W39" s="3">
        <v>5.2631578947368397E-2</v>
      </c>
      <c r="X39" s="3">
        <v>5.2631578947368397E-2</v>
      </c>
      <c r="Y39" s="3">
        <v>5.2631578947368397E-2</v>
      </c>
      <c r="Z39" s="3">
        <v>3.5087719298245598E-2</v>
      </c>
      <c r="AA39" s="3">
        <v>-3.5087719298245598E-2</v>
      </c>
      <c r="AB39" s="3">
        <v>-0.05</v>
      </c>
      <c r="AC39" s="3">
        <v>-5.2631578947368397E-2</v>
      </c>
      <c r="AD39" s="3">
        <v>-5.2631578947368397E-2</v>
      </c>
      <c r="AE39" s="3">
        <v>-3.5087719298245598E-2</v>
      </c>
      <c r="AF39" s="3">
        <v>-5.2631578947368397E-2</v>
      </c>
      <c r="AG39" s="3">
        <v>-0.04</v>
      </c>
      <c r="AH39" s="3">
        <v>-0.04</v>
      </c>
      <c r="AI39" s="3">
        <v>-5.8823529411764698E-2</v>
      </c>
      <c r="AJ39" s="3">
        <v>-5.5555555555555601E-2</v>
      </c>
      <c r="AK39" s="3">
        <v>-5.2631578947368397E-2</v>
      </c>
      <c r="AL39" s="3">
        <v>-0.05</v>
      </c>
      <c r="AM39" s="3">
        <v>-5.2631578947368397E-2</v>
      </c>
      <c r="AN39" s="3">
        <v>-3.5087719298245598E-2</v>
      </c>
      <c r="AO39" s="3">
        <v>-5.8823529411764698E-2</v>
      </c>
      <c r="AP39" s="3">
        <v>-5.8823529411764698E-2</v>
      </c>
      <c r="AQ39" s="3">
        <v>-5.8823529411764698E-2</v>
      </c>
      <c r="AR39" s="3">
        <v>-5.8823529411764698E-2</v>
      </c>
      <c r="AS39" s="3">
        <v>-0.05</v>
      </c>
      <c r="AT39" s="3">
        <v>-3.3333333333333298E-2</v>
      </c>
      <c r="AU39" s="3">
        <v>-5.8823529411764698E-2</v>
      </c>
      <c r="AV39" s="3">
        <v>-5.8823529411764698E-2</v>
      </c>
      <c r="AW39" s="3">
        <v>-3.9215686274509803E-2</v>
      </c>
      <c r="AX39" s="3">
        <v>-5.8823529411764698E-2</v>
      </c>
      <c r="AY39" s="3">
        <v>-5.8823529411764698E-2</v>
      </c>
      <c r="AZ39" s="3">
        <v>-3.9215686274509803E-2</v>
      </c>
      <c r="BA39" s="3">
        <v>5.8823529411764698E-2</v>
      </c>
      <c r="BB39" s="3">
        <v>5.5555555555555601E-2</v>
      </c>
      <c r="BC39" s="3">
        <v>5.2631578947368397E-2</v>
      </c>
      <c r="BD39" s="3">
        <v>3.9215686274509803E-2</v>
      </c>
      <c r="BE39" s="3">
        <v>0.05</v>
      </c>
      <c r="BF39" s="3">
        <v>0.05</v>
      </c>
      <c r="BG39" s="3">
        <v>0.05</v>
      </c>
      <c r="BH39" s="3">
        <v>0.05</v>
      </c>
      <c r="BI39" s="50"/>
      <c r="BK39" s="8"/>
    </row>
    <row r="40" spans="1:63" x14ac:dyDescent="0.75">
      <c r="A40" s="18" t="s">
        <v>4</v>
      </c>
      <c r="B40" s="4">
        <v>6.25E-2</v>
      </c>
      <c r="C40" s="4">
        <v>5.2631578947368418E-2</v>
      </c>
      <c r="D40" s="4">
        <v>5.000000000000001E-2</v>
      </c>
      <c r="E40" s="4">
        <v>5.8823529411764698E-2</v>
      </c>
      <c r="F40" s="4">
        <v>5.8823529411764698E-2</v>
      </c>
      <c r="G40" s="4">
        <v>5.8823529411764698E-2</v>
      </c>
      <c r="H40" s="4">
        <v>3.5087719298245612E-2</v>
      </c>
      <c r="I40" s="4">
        <v>-3.9199999999999999E-2</v>
      </c>
      <c r="J40" s="4">
        <v>-3.3333333333333333E-2</v>
      </c>
      <c r="K40" s="4">
        <v>-3.3333333333333333E-2</v>
      </c>
      <c r="L40" s="4">
        <v>-3.5087719298245612E-2</v>
      </c>
      <c r="M40" s="3">
        <v>3.7037037000000002E-2</v>
      </c>
      <c r="N40" s="3">
        <v>-3.9215686274509803E-2</v>
      </c>
      <c r="O40" s="3">
        <v>3.9215686274509803E-2</v>
      </c>
      <c r="P40" s="3">
        <v>-4.1666666666666699E-2</v>
      </c>
      <c r="Q40" s="3">
        <v>-3.7037037037037E-2</v>
      </c>
      <c r="R40" s="3">
        <v>3.7037037037037E-2</v>
      </c>
      <c r="S40" s="3">
        <v>-5.2631578947368397E-2</v>
      </c>
      <c r="T40" s="3">
        <v>-5.2631578947368397E-2</v>
      </c>
      <c r="U40" s="3">
        <v>-5.2631578947368397E-2</v>
      </c>
      <c r="V40" s="3">
        <v>-3.5087719298245598E-2</v>
      </c>
      <c r="W40" s="3">
        <v>5.2631578947368397E-2</v>
      </c>
      <c r="X40" s="3">
        <v>5.2631578947368397E-2</v>
      </c>
      <c r="Y40" s="3">
        <v>5.2631578947368397E-2</v>
      </c>
      <c r="Z40" s="3">
        <v>3.5087719298245598E-2</v>
      </c>
      <c r="AA40" s="3">
        <v>3.5087719298245598E-2</v>
      </c>
      <c r="AB40" s="3">
        <v>-3.3333333333333298E-2</v>
      </c>
      <c r="AC40" s="3">
        <v>-5.2631578947368397E-2</v>
      </c>
      <c r="AD40" s="3">
        <v>-5.2631578947368397E-2</v>
      </c>
      <c r="AE40" s="3">
        <v>-5.2631578947368397E-2</v>
      </c>
      <c r="AF40" s="3">
        <v>-5.2631578947368397E-2</v>
      </c>
      <c r="AG40" s="3">
        <v>-0.04</v>
      </c>
      <c r="AH40" s="3">
        <v>-0.04</v>
      </c>
      <c r="AI40" s="3">
        <v>3.9215686274509803E-2</v>
      </c>
      <c r="AJ40" s="3">
        <v>-3.7037037037037E-2</v>
      </c>
      <c r="AK40" s="3">
        <v>-3.5087719298245598E-2</v>
      </c>
      <c r="AL40" s="3">
        <v>-0.05</v>
      </c>
      <c r="AM40" s="3">
        <v>3.5087719298245598E-2</v>
      </c>
      <c r="AN40" s="3">
        <v>3.5087719298245598E-2</v>
      </c>
      <c r="AO40" s="3">
        <v>-3.9215686274509803E-2</v>
      </c>
      <c r="AP40" s="3">
        <v>5.8823529411764698E-2</v>
      </c>
      <c r="AQ40" s="3">
        <v>3.9215686274509803E-2</v>
      </c>
      <c r="AR40" s="3">
        <v>3.9215686274509803E-2</v>
      </c>
      <c r="AS40" s="3">
        <v>-3.3333333333333298E-2</v>
      </c>
      <c r="AT40" s="3">
        <v>-0.05</v>
      </c>
      <c r="AU40" s="3">
        <v>-5.8823529411764698E-2</v>
      </c>
      <c r="AV40" s="3">
        <v>-5.8823529411764698E-2</v>
      </c>
      <c r="AW40" s="3">
        <v>3.9215686274509803E-2</v>
      </c>
      <c r="AX40" s="3">
        <v>5.8823529411764698E-2</v>
      </c>
      <c r="AY40" s="3">
        <v>3.9215686274509803E-2</v>
      </c>
      <c r="AZ40" s="3">
        <v>3.9215686274509803E-2</v>
      </c>
      <c r="BA40" s="3">
        <v>5.8823529411764698E-2</v>
      </c>
      <c r="BB40" s="3">
        <v>3.7037037037037E-2</v>
      </c>
      <c r="BC40" s="3">
        <v>5.2631578947368397E-2</v>
      </c>
      <c r="BD40" s="3">
        <v>5.8823529411764698E-2</v>
      </c>
      <c r="BE40" s="3">
        <v>0.05</v>
      </c>
      <c r="BF40" s="3">
        <v>0.05</v>
      </c>
      <c r="BG40" s="3">
        <v>0.05</v>
      </c>
      <c r="BH40" s="3">
        <v>-3.3333333333333298E-2</v>
      </c>
      <c r="BI40" s="50"/>
      <c r="BK40" s="8"/>
    </row>
    <row r="41" spans="1:63" x14ac:dyDescent="0.75">
      <c r="A41" s="18" t="s">
        <v>5</v>
      </c>
      <c r="B41" s="4">
        <v>4.1666666666666664E-2</v>
      </c>
      <c r="C41" s="4">
        <v>3.5087719298245612E-2</v>
      </c>
      <c r="D41" s="4">
        <v>-3.3333333333333333E-2</v>
      </c>
      <c r="E41" s="4">
        <v>-3.9215686274509803E-2</v>
      </c>
      <c r="F41" s="4">
        <v>3.9215686274509803E-2</v>
      </c>
      <c r="G41" s="4">
        <v>-3.9215686274509803E-2</v>
      </c>
      <c r="H41" s="4">
        <v>-5.2631578947368418E-2</v>
      </c>
      <c r="I41" s="4">
        <v>-5.8799999999999998E-2</v>
      </c>
      <c r="J41" s="4">
        <v>-5.000000000000001E-2</v>
      </c>
      <c r="K41" s="4">
        <v>-5.000000000000001E-2</v>
      </c>
      <c r="L41" s="4">
        <v>-5.2631578947368418E-2</v>
      </c>
      <c r="M41" s="3">
        <v>-3.7037037000000002E-2</v>
      </c>
      <c r="N41" s="3">
        <v>-5.8823529411764698E-2</v>
      </c>
      <c r="O41" s="3">
        <v>3.9215686274509803E-2</v>
      </c>
      <c r="P41" s="3">
        <v>6.25E-2</v>
      </c>
      <c r="Q41" s="3">
        <v>3.7037037037037E-2</v>
      </c>
      <c r="R41" s="3">
        <v>5.5555555555555601E-2</v>
      </c>
      <c r="S41" s="3">
        <v>-3.5087719298245598E-2</v>
      </c>
      <c r="T41" s="3">
        <v>-5.2631578947368397E-2</v>
      </c>
      <c r="U41" s="3">
        <v>-3.5087719298245598E-2</v>
      </c>
      <c r="V41" s="3">
        <v>-3.5087719298245598E-2</v>
      </c>
      <c r="W41" s="3">
        <v>5.2631578947368397E-2</v>
      </c>
      <c r="X41" s="3">
        <v>5.2631578947368397E-2</v>
      </c>
      <c r="Y41" s="3">
        <v>5.2631578947368397E-2</v>
      </c>
      <c r="Z41" s="3">
        <v>-5.2631578947368397E-2</v>
      </c>
      <c r="AA41" s="3">
        <v>-5.2631578947368397E-2</v>
      </c>
      <c r="AB41" s="3">
        <v>-0.05</v>
      </c>
      <c r="AC41" s="3">
        <v>-5.2631578947368397E-2</v>
      </c>
      <c r="AD41" s="3">
        <v>-3.5087719298245598E-2</v>
      </c>
      <c r="AE41" s="3">
        <v>-3.5087719298245598E-2</v>
      </c>
      <c r="AF41" s="3">
        <v>-5.2631578947368397E-2</v>
      </c>
      <c r="AG41" s="3">
        <v>-0.04</v>
      </c>
      <c r="AH41" s="3">
        <v>-0.04</v>
      </c>
      <c r="AI41" s="3">
        <v>-3.9215686274509803E-2</v>
      </c>
      <c r="AJ41" s="3">
        <v>-5.5555555555555601E-2</v>
      </c>
      <c r="AK41" s="3">
        <v>-5.2631578947368397E-2</v>
      </c>
      <c r="AL41" s="3">
        <v>-0.05</v>
      </c>
      <c r="AM41" s="3">
        <v>-5.2631578947368397E-2</v>
      </c>
      <c r="AN41" s="3">
        <v>-3.5087719298245598E-2</v>
      </c>
      <c r="AO41" s="3">
        <v>-3.9215686274509803E-2</v>
      </c>
      <c r="AP41" s="3">
        <v>3.9215686274509803E-2</v>
      </c>
      <c r="AQ41" s="3">
        <v>-5.8823529411764698E-2</v>
      </c>
      <c r="AR41" s="3">
        <v>-3.9215686274509803E-2</v>
      </c>
      <c r="AS41" s="3">
        <v>-0.05</v>
      </c>
      <c r="AT41" s="3">
        <v>-3.3333333333333298E-2</v>
      </c>
      <c r="AU41" s="3">
        <v>3.9215686274509803E-2</v>
      </c>
      <c r="AV41" s="3">
        <v>-3.9215686274509803E-2</v>
      </c>
      <c r="AW41" s="3">
        <v>5.8823529411764698E-2</v>
      </c>
      <c r="AX41" s="3">
        <v>3.9215686274509803E-2</v>
      </c>
      <c r="AY41" s="3">
        <v>3.9215686274509803E-2</v>
      </c>
      <c r="AZ41" s="3">
        <v>5.8823529411764698E-2</v>
      </c>
      <c r="BA41" s="3">
        <v>5.8823529411764698E-2</v>
      </c>
      <c r="BB41" s="3">
        <v>5.5555555555555601E-2</v>
      </c>
      <c r="BC41" s="3">
        <v>5.2631578947368397E-2</v>
      </c>
      <c r="BD41" s="3">
        <v>3.9215686274509803E-2</v>
      </c>
      <c r="BE41" s="3">
        <v>3.3333333333333298E-2</v>
      </c>
      <c r="BF41" s="3">
        <v>0.05</v>
      </c>
      <c r="BG41" s="3">
        <v>0.05</v>
      </c>
      <c r="BH41" s="3">
        <v>-3.3333333333333298E-2</v>
      </c>
      <c r="BI41" s="50"/>
      <c r="BK41" s="8"/>
    </row>
    <row r="42" spans="1:63" x14ac:dyDescent="0.75">
      <c r="A42" s="18" t="s">
        <v>6</v>
      </c>
      <c r="B42" s="4">
        <v>0</v>
      </c>
      <c r="C42" s="4">
        <v>3.5087719298245612E-2</v>
      </c>
      <c r="D42" s="4">
        <v>3.3333333333333333E-2</v>
      </c>
      <c r="E42" s="4">
        <v>0</v>
      </c>
      <c r="F42" s="4">
        <v>0</v>
      </c>
      <c r="G42" s="4">
        <v>0</v>
      </c>
      <c r="H42" s="4">
        <v>3.5087719298245612E-2</v>
      </c>
      <c r="I42" s="4">
        <v>0</v>
      </c>
      <c r="J42" s="4">
        <v>5.000000000000001E-2</v>
      </c>
      <c r="K42" s="4">
        <v>5.000000000000001E-2</v>
      </c>
      <c r="L42" s="4">
        <v>5.2631578947368418E-2</v>
      </c>
      <c r="M42" s="3">
        <v>0</v>
      </c>
      <c r="N42" s="3">
        <v>0</v>
      </c>
      <c r="O42" s="3">
        <v>0</v>
      </c>
      <c r="P42" s="3">
        <v>0</v>
      </c>
      <c r="Q42" s="3">
        <v>0</v>
      </c>
      <c r="R42" s="3">
        <v>0</v>
      </c>
      <c r="S42" s="3">
        <v>5.2631578947368397E-2</v>
      </c>
      <c r="T42" s="3">
        <v>5.2631578947368397E-2</v>
      </c>
      <c r="U42" s="3">
        <v>5.2631578947368397E-2</v>
      </c>
      <c r="V42" s="3">
        <v>5.2631578947368397E-2</v>
      </c>
      <c r="W42" s="3">
        <v>5.2631578947368397E-2</v>
      </c>
      <c r="X42" s="3">
        <v>5.2631578947368397E-2</v>
      </c>
      <c r="Y42" s="3">
        <v>5.2631578947368397E-2</v>
      </c>
      <c r="Z42" s="3">
        <v>5.2631578947368397E-2</v>
      </c>
      <c r="AA42" s="3">
        <v>5.2631578947368397E-2</v>
      </c>
      <c r="AB42" s="3">
        <v>0.05</v>
      </c>
      <c r="AC42" s="3">
        <v>5.2631578947368397E-2</v>
      </c>
      <c r="AD42" s="3">
        <v>5.2631578947368397E-2</v>
      </c>
      <c r="AE42" s="3">
        <v>5.2631578947368397E-2</v>
      </c>
      <c r="AF42" s="3">
        <v>3.5087719298245598E-2</v>
      </c>
      <c r="AG42" s="3">
        <v>0</v>
      </c>
      <c r="AH42" s="3">
        <v>0</v>
      </c>
      <c r="AI42" s="3">
        <v>0</v>
      </c>
      <c r="AJ42" s="3">
        <v>0</v>
      </c>
      <c r="AK42" s="3">
        <v>3.5087719298245598E-2</v>
      </c>
      <c r="AL42" s="3">
        <v>3.3333333333333298E-2</v>
      </c>
      <c r="AM42" s="3">
        <v>3.5087719298245598E-2</v>
      </c>
      <c r="AN42" s="3">
        <v>3.5087719298245598E-2</v>
      </c>
      <c r="AO42" s="3">
        <v>0</v>
      </c>
      <c r="AP42" s="3">
        <v>0</v>
      </c>
      <c r="AQ42" s="3">
        <v>0</v>
      </c>
      <c r="AR42" s="3">
        <v>0</v>
      </c>
      <c r="AS42" s="3">
        <v>0.05</v>
      </c>
      <c r="AT42" s="3">
        <v>0.05</v>
      </c>
      <c r="AU42" s="3">
        <v>0</v>
      </c>
      <c r="AV42" s="3">
        <v>0</v>
      </c>
      <c r="AW42" s="3">
        <v>0</v>
      </c>
      <c r="AX42" s="3">
        <v>0</v>
      </c>
      <c r="AY42" s="3">
        <v>0</v>
      </c>
      <c r="AZ42" s="3">
        <v>0</v>
      </c>
      <c r="BA42" s="3">
        <v>0</v>
      </c>
      <c r="BB42" s="3">
        <v>0</v>
      </c>
      <c r="BC42" s="3">
        <v>3.5087719298245598E-2</v>
      </c>
      <c r="BD42" s="3">
        <v>0</v>
      </c>
      <c r="BE42" s="3">
        <v>3.3333333333333298E-2</v>
      </c>
      <c r="BF42" s="3">
        <v>3.3333333333333298E-2</v>
      </c>
      <c r="BG42" s="3">
        <v>3.3333333333333298E-2</v>
      </c>
      <c r="BH42" s="3">
        <v>0.05</v>
      </c>
      <c r="BI42" s="50"/>
      <c r="BK42" s="8"/>
    </row>
    <row r="43" spans="1:63" x14ac:dyDescent="0.75">
      <c r="A43" s="18" t="s">
        <v>7</v>
      </c>
      <c r="B43" s="4">
        <v>0</v>
      </c>
      <c r="C43" s="4">
        <v>3.5087719298245612E-2</v>
      </c>
      <c r="D43" s="4">
        <v>3.3333333333333333E-2</v>
      </c>
      <c r="E43" s="4">
        <v>0</v>
      </c>
      <c r="F43" s="4">
        <v>0</v>
      </c>
      <c r="G43" s="4">
        <v>0</v>
      </c>
      <c r="H43" s="4">
        <v>3.5087719298245612E-2</v>
      </c>
      <c r="I43" s="4">
        <v>0</v>
      </c>
      <c r="J43" s="4">
        <v>5.000000000000001E-2</v>
      </c>
      <c r="K43" s="4">
        <v>5.000000000000001E-2</v>
      </c>
      <c r="L43" s="4">
        <v>5.2631578947368418E-2</v>
      </c>
      <c r="M43" s="3">
        <v>0</v>
      </c>
      <c r="N43" s="3">
        <v>0</v>
      </c>
      <c r="O43" s="3">
        <v>0</v>
      </c>
      <c r="P43" s="3">
        <v>0</v>
      </c>
      <c r="Q43" s="3">
        <v>3.7037037037037E-2</v>
      </c>
      <c r="R43" s="3">
        <v>3.7037037037037E-2</v>
      </c>
      <c r="S43" s="3">
        <v>5.2631578947368397E-2</v>
      </c>
      <c r="T43" s="3">
        <v>5.2631578947368397E-2</v>
      </c>
      <c r="U43" s="3">
        <v>5.2631578947368397E-2</v>
      </c>
      <c r="V43" s="3">
        <v>5.2631578947368397E-2</v>
      </c>
      <c r="W43" s="3">
        <v>5.2631578947368397E-2</v>
      </c>
      <c r="X43" s="3">
        <v>5.2631578947368397E-2</v>
      </c>
      <c r="Y43" s="3">
        <v>5.2631578947368397E-2</v>
      </c>
      <c r="Z43" s="3">
        <v>5.2631578947368397E-2</v>
      </c>
      <c r="AA43" s="3">
        <v>5.2631578947368397E-2</v>
      </c>
      <c r="AB43" s="3">
        <v>0.05</v>
      </c>
      <c r="AC43" s="3">
        <v>5.2631578947368397E-2</v>
      </c>
      <c r="AD43" s="3">
        <v>5.2631578947368397E-2</v>
      </c>
      <c r="AE43" s="3">
        <v>5.2631578947368397E-2</v>
      </c>
      <c r="AF43" s="3">
        <v>5.2631578947368397E-2</v>
      </c>
      <c r="AG43" s="3">
        <v>0</v>
      </c>
      <c r="AH43" s="3">
        <v>0</v>
      </c>
      <c r="AI43" s="3">
        <v>0</v>
      </c>
      <c r="AJ43" s="3">
        <v>3.7037037037037E-2</v>
      </c>
      <c r="AK43" s="3">
        <v>3.5087719298245598E-2</v>
      </c>
      <c r="AL43" s="3">
        <v>3.3333333333333298E-2</v>
      </c>
      <c r="AM43" s="3">
        <v>0</v>
      </c>
      <c r="AN43" s="3">
        <v>0</v>
      </c>
      <c r="AO43" s="3">
        <v>0</v>
      </c>
      <c r="AP43" s="3">
        <v>0</v>
      </c>
      <c r="AQ43" s="3">
        <v>0</v>
      </c>
      <c r="AR43" s="3">
        <v>0</v>
      </c>
      <c r="AS43" s="3">
        <v>0.05</v>
      </c>
      <c r="AT43" s="3">
        <v>0.05</v>
      </c>
      <c r="AU43" s="3">
        <v>0</v>
      </c>
      <c r="AV43" s="3">
        <v>0</v>
      </c>
      <c r="AW43" s="3">
        <v>0</v>
      </c>
      <c r="AX43" s="3">
        <v>0</v>
      </c>
      <c r="AY43" s="3">
        <v>0</v>
      </c>
      <c r="AZ43" s="3">
        <v>0</v>
      </c>
      <c r="BA43" s="3">
        <v>0</v>
      </c>
      <c r="BB43" s="3">
        <v>0</v>
      </c>
      <c r="BC43" s="3">
        <v>0</v>
      </c>
      <c r="BD43" s="3">
        <v>0</v>
      </c>
      <c r="BE43" s="3">
        <v>3.3333333333333298E-2</v>
      </c>
      <c r="BF43" s="3">
        <v>3.3333333333333298E-2</v>
      </c>
      <c r="BG43" s="3">
        <v>3.3333333333333298E-2</v>
      </c>
      <c r="BH43" s="3">
        <v>0.05</v>
      </c>
      <c r="BI43" s="50"/>
      <c r="BK43" s="8"/>
    </row>
    <row r="44" spans="1:63" x14ac:dyDescent="0.75">
      <c r="A44" s="18" t="s">
        <v>8</v>
      </c>
      <c r="B44" s="4">
        <v>0</v>
      </c>
      <c r="C44" s="4">
        <v>3.5087719298245612E-2</v>
      </c>
      <c r="D44" s="4">
        <v>3.3333333333333333E-2</v>
      </c>
      <c r="E44" s="4">
        <v>0</v>
      </c>
      <c r="F44" s="4">
        <v>0</v>
      </c>
      <c r="G44" s="4">
        <v>3.9215686274509803E-2</v>
      </c>
      <c r="H44" s="4">
        <v>5.2631578947368418E-2</v>
      </c>
      <c r="I44" s="4">
        <v>0</v>
      </c>
      <c r="J44" s="4">
        <v>5.000000000000001E-2</v>
      </c>
      <c r="K44" s="4">
        <v>5.000000000000001E-2</v>
      </c>
      <c r="L44" s="4">
        <v>5.2631578947368418E-2</v>
      </c>
      <c r="M44" s="3">
        <v>3.7037037000000002E-2</v>
      </c>
      <c r="N44" s="3">
        <v>0</v>
      </c>
      <c r="O44" s="3">
        <v>0</v>
      </c>
      <c r="P44" s="3">
        <v>0</v>
      </c>
      <c r="Q44" s="3">
        <v>3.7037037037037E-2</v>
      </c>
      <c r="R44" s="3">
        <v>3.7037037037037E-2</v>
      </c>
      <c r="S44" s="3">
        <v>5.2631578947368397E-2</v>
      </c>
      <c r="T44" s="3">
        <v>5.2631578947368397E-2</v>
      </c>
      <c r="U44" s="3">
        <v>5.2631578947368397E-2</v>
      </c>
      <c r="V44" s="3">
        <v>5.2631578947368397E-2</v>
      </c>
      <c r="W44" s="3">
        <v>5.2631578947368397E-2</v>
      </c>
      <c r="X44" s="3">
        <v>5.2631578947368397E-2</v>
      </c>
      <c r="Y44" s="3">
        <v>5.2631578947368397E-2</v>
      </c>
      <c r="Z44" s="3">
        <v>5.2631578947368397E-2</v>
      </c>
      <c r="AA44" s="3">
        <v>5.2631578947368397E-2</v>
      </c>
      <c r="AB44" s="3">
        <v>0.05</v>
      </c>
      <c r="AC44" s="3">
        <v>5.2631578947368397E-2</v>
      </c>
      <c r="AD44" s="3">
        <v>3.5087719298245598E-2</v>
      </c>
      <c r="AE44" s="3">
        <v>5.2631578947368397E-2</v>
      </c>
      <c r="AF44" s="3">
        <v>0</v>
      </c>
      <c r="AG44" s="3">
        <v>0</v>
      </c>
      <c r="AH44" s="3">
        <v>0</v>
      </c>
      <c r="AI44" s="3">
        <v>0</v>
      </c>
      <c r="AJ44" s="3">
        <v>0</v>
      </c>
      <c r="AK44" s="3">
        <v>0</v>
      </c>
      <c r="AL44" s="3">
        <v>3.3333333333333298E-2</v>
      </c>
      <c r="AM44" s="3">
        <v>3.5087719298245598E-2</v>
      </c>
      <c r="AN44" s="3">
        <v>3.5087719298245598E-2</v>
      </c>
      <c r="AO44" s="3">
        <v>0</v>
      </c>
      <c r="AP44" s="3">
        <v>0</v>
      </c>
      <c r="AQ44" s="3">
        <v>0</v>
      </c>
      <c r="AR44" s="3">
        <v>0</v>
      </c>
      <c r="AS44" s="3">
        <v>0.05</v>
      </c>
      <c r="AT44" s="3">
        <v>0.05</v>
      </c>
      <c r="AU44" s="3">
        <v>0</v>
      </c>
      <c r="AV44" s="3">
        <v>0</v>
      </c>
      <c r="AW44" s="3">
        <v>0</v>
      </c>
      <c r="AX44" s="3">
        <v>0</v>
      </c>
      <c r="AY44" s="3">
        <v>0</v>
      </c>
      <c r="AZ44" s="3">
        <v>0</v>
      </c>
      <c r="BA44" s="3">
        <v>0</v>
      </c>
      <c r="BB44" s="3">
        <v>5.5555555555555601E-2</v>
      </c>
      <c r="BC44" s="3">
        <v>3.5087719298245598E-2</v>
      </c>
      <c r="BD44" s="3">
        <v>0</v>
      </c>
      <c r="BE44" s="3">
        <v>3.3333333333333298E-2</v>
      </c>
      <c r="BF44" s="3">
        <v>0.05</v>
      </c>
      <c r="BG44" s="3">
        <v>0.05</v>
      </c>
      <c r="BH44" s="3">
        <v>0.05</v>
      </c>
      <c r="BI44" s="50"/>
      <c r="BK44" s="8"/>
    </row>
    <row r="45" spans="1:63" x14ac:dyDescent="0.75">
      <c r="A45" s="18" t="s">
        <v>9</v>
      </c>
      <c r="B45" s="4">
        <v>0</v>
      </c>
      <c r="C45" s="4">
        <v>0</v>
      </c>
      <c r="D45" s="4">
        <v>3.3333333333333333E-2</v>
      </c>
      <c r="E45" s="4">
        <v>3.9215686274509803E-2</v>
      </c>
      <c r="F45" s="4">
        <v>3.9215686274509803E-2</v>
      </c>
      <c r="G45" s="4">
        <v>0</v>
      </c>
      <c r="H45" s="4">
        <v>0</v>
      </c>
      <c r="I45" s="4">
        <v>5.8799999999999998E-2</v>
      </c>
      <c r="J45" s="4">
        <v>5.000000000000001E-2</v>
      </c>
      <c r="K45" s="4">
        <v>3.3333333333333333E-2</v>
      </c>
      <c r="L45" s="4">
        <v>0</v>
      </c>
      <c r="M45" s="3">
        <v>3.7037037000000002E-2</v>
      </c>
      <c r="N45" s="3">
        <v>3.9215686274509803E-2</v>
      </c>
      <c r="O45" s="3">
        <v>3.9215686274509803E-2</v>
      </c>
      <c r="P45" s="3">
        <v>0</v>
      </c>
      <c r="Q45" s="3">
        <v>0</v>
      </c>
      <c r="R45" s="3">
        <v>0</v>
      </c>
      <c r="S45" s="3">
        <v>0</v>
      </c>
      <c r="T45" s="3">
        <v>0</v>
      </c>
      <c r="U45" s="3">
        <v>0</v>
      </c>
      <c r="V45" s="3">
        <v>0</v>
      </c>
      <c r="W45" s="3">
        <v>0</v>
      </c>
      <c r="X45" s="3">
        <v>0</v>
      </c>
      <c r="Y45" s="3">
        <v>0</v>
      </c>
      <c r="Z45" s="3">
        <v>0</v>
      </c>
      <c r="AA45" s="3">
        <v>0</v>
      </c>
      <c r="AB45" s="3">
        <v>3.3333333333333298E-2</v>
      </c>
      <c r="AC45" s="3">
        <v>0</v>
      </c>
      <c r="AD45" s="3">
        <v>0</v>
      </c>
      <c r="AE45" s="3">
        <v>0</v>
      </c>
      <c r="AF45" s="3">
        <v>5.2631578947368397E-2</v>
      </c>
      <c r="AG45" s="3">
        <v>0</v>
      </c>
      <c r="AH45" s="3">
        <v>0</v>
      </c>
      <c r="AI45" s="3">
        <v>0</v>
      </c>
      <c r="AJ45" s="3">
        <v>0</v>
      </c>
      <c r="AK45" s="3">
        <v>0</v>
      </c>
      <c r="AL45" s="3">
        <v>0</v>
      </c>
      <c r="AM45" s="3">
        <v>0</v>
      </c>
      <c r="AN45" s="3">
        <v>0</v>
      </c>
      <c r="AO45" s="3">
        <v>0</v>
      </c>
      <c r="AP45" s="3">
        <v>0</v>
      </c>
      <c r="AQ45" s="3">
        <v>0</v>
      </c>
      <c r="AR45" s="3">
        <v>0</v>
      </c>
      <c r="AS45" s="3">
        <v>0</v>
      </c>
      <c r="AT45" s="3">
        <v>0</v>
      </c>
      <c r="AU45" s="3">
        <v>0</v>
      </c>
      <c r="AV45" s="3">
        <v>0</v>
      </c>
      <c r="AW45" s="3">
        <v>0</v>
      </c>
      <c r="AX45" s="3">
        <v>0</v>
      </c>
      <c r="AY45" s="3">
        <v>0</v>
      </c>
      <c r="AZ45" s="3">
        <v>0</v>
      </c>
      <c r="BA45" s="3">
        <v>0</v>
      </c>
      <c r="BB45" s="3">
        <v>0</v>
      </c>
      <c r="BC45" s="3">
        <v>0</v>
      </c>
      <c r="BD45" s="3">
        <v>0</v>
      </c>
      <c r="BE45" s="3">
        <v>0</v>
      </c>
      <c r="BF45" s="3">
        <v>0</v>
      </c>
      <c r="BG45" s="3">
        <v>0</v>
      </c>
      <c r="BH45" s="3">
        <v>0</v>
      </c>
      <c r="BI45" s="50"/>
      <c r="BK45" s="8"/>
    </row>
    <row r="46" spans="1:63" x14ac:dyDescent="0.75">
      <c r="A46" s="18" t="s">
        <v>10</v>
      </c>
      <c r="B46" s="4">
        <v>0</v>
      </c>
      <c r="C46" s="4">
        <v>0</v>
      </c>
      <c r="D46" s="4">
        <v>0</v>
      </c>
      <c r="E46" s="4">
        <v>0</v>
      </c>
      <c r="F46" s="4">
        <v>0</v>
      </c>
      <c r="G46" s="4">
        <v>0</v>
      </c>
      <c r="H46" s="4">
        <v>0</v>
      </c>
      <c r="I46" s="4">
        <v>-3.9199999999999999E-2</v>
      </c>
      <c r="J46" s="4">
        <v>-3.3333333333333333E-2</v>
      </c>
      <c r="K46" s="4">
        <v>-3.3333333333333333E-2</v>
      </c>
      <c r="L46" s="4">
        <v>0</v>
      </c>
      <c r="M46" s="3">
        <v>0</v>
      </c>
      <c r="N46" s="3">
        <v>0</v>
      </c>
      <c r="O46" s="3">
        <v>0</v>
      </c>
      <c r="P46" s="3">
        <v>0</v>
      </c>
      <c r="Q46" s="3">
        <v>-3.7037037037037E-2</v>
      </c>
      <c r="R46" s="3">
        <v>0</v>
      </c>
      <c r="S46" s="3">
        <v>-5.2631578947368397E-2</v>
      </c>
      <c r="T46" s="3">
        <v>-5.2631578947368397E-2</v>
      </c>
      <c r="U46" s="3">
        <v>-5.2631578947368397E-2</v>
      </c>
      <c r="V46" s="3">
        <v>-5.2631578947368397E-2</v>
      </c>
      <c r="W46" s="3">
        <v>-5.2631578947368397E-2</v>
      </c>
      <c r="X46" s="3">
        <v>3.5087719298245598E-2</v>
      </c>
      <c r="Y46" s="3">
        <v>3.5087719298245598E-2</v>
      </c>
      <c r="Z46" s="3">
        <v>3.5087719298245598E-2</v>
      </c>
      <c r="AA46" s="3">
        <v>3.5087719298245598E-2</v>
      </c>
      <c r="AB46" s="3">
        <v>-0.05</v>
      </c>
      <c r="AC46" s="3">
        <v>-5.2631578947368397E-2</v>
      </c>
      <c r="AD46" s="3">
        <v>-5.2631578947368397E-2</v>
      </c>
      <c r="AE46" s="3">
        <v>-5.2631578947368397E-2</v>
      </c>
      <c r="AF46" s="3">
        <v>-5.2631578947368397E-2</v>
      </c>
      <c r="AG46" s="3">
        <v>-0.04</v>
      </c>
      <c r="AH46" s="3">
        <v>-0.04</v>
      </c>
      <c r="AI46" s="3">
        <v>-3.9215686274509803E-2</v>
      </c>
      <c r="AJ46" s="3">
        <v>-3.7037037037037E-2</v>
      </c>
      <c r="AK46" s="3">
        <v>-5.2631578947368397E-2</v>
      </c>
      <c r="AL46" s="3">
        <v>-0.05</v>
      </c>
      <c r="AM46" s="3">
        <v>3.5087719298245598E-2</v>
      </c>
      <c r="AN46" s="3">
        <v>5.2631578947368397E-2</v>
      </c>
      <c r="AO46" s="3">
        <v>5.8823529411764698E-2</v>
      </c>
      <c r="AP46" s="3">
        <v>-5.8823529411764698E-2</v>
      </c>
      <c r="AQ46" s="3">
        <v>-5.8823529411764698E-2</v>
      </c>
      <c r="AR46" s="3">
        <v>-3.9215686274509803E-2</v>
      </c>
      <c r="AS46" s="3">
        <v>-0.05</v>
      </c>
      <c r="AT46" s="3">
        <v>-3.3333333333333298E-2</v>
      </c>
      <c r="AU46" s="3">
        <v>-5.8823529411764698E-2</v>
      </c>
      <c r="AV46" s="3">
        <v>-5.8823529411764698E-2</v>
      </c>
      <c r="AW46" s="3">
        <v>-5.8823529411764698E-2</v>
      </c>
      <c r="AX46" s="3">
        <v>-5.8823529411764698E-2</v>
      </c>
      <c r="AY46" s="3">
        <v>-5.8823529411764698E-2</v>
      </c>
      <c r="AZ46" s="3">
        <v>-5.8823529411764698E-2</v>
      </c>
      <c r="BA46" s="3">
        <v>-5.8823529411764698E-2</v>
      </c>
      <c r="BB46" s="3">
        <v>-3.7037037037037E-2</v>
      </c>
      <c r="BC46" s="3">
        <v>3.5087719298245598E-2</v>
      </c>
      <c r="BD46" s="3">
        <v>3.9215686274509803E-2</v>
      </c>
      <c r="BE46" s="3">
        <v>0.05</v>
      </c>
      <c r="BF46" s="3">
        <v>0.05</v>
      </c>
      <c r="BG46" s="3">
        <v>0.05</v>
      </c>
      <c r="BH46" s="3">
        <v>0.05</v>
      </c>
      <c r="BI46" s="50"/>
      <c r="BK46" s="8"/>
    </row>
    <row r="47" spans="1:63" x14ac:dyDescent="0.75">
      <c r="A47" s="18" t="s">
        <v>11</v>
      </c>
      <c r="B47" s="4">
        <v>6.25E-2</v>
      </c>
      <c r="C47" s="4">
        <v>5.2631578947368418E-2</v>
      </c>
      <c r="D47" s="4">
        <v>5.000000000000001E-2</v>
      </c>
      <c r="E47" s="4">
        <v>3.9215686274509803E-2</v>
      </c>
      <c r="F47" s="4">
        <v>3.9215686274509803E-2</v>
      </c>
      <c r="G47" s="4">
        <v>3.9215686274509803E-2</v>
      </c>
      <c r="H47" s="4">
        <v>5.2631578947368418E-2</v>
      </c>
      <c r="I47" s="4">
        <v>5.8799999999999998E-2</v>
      </c>
      <c r="J47" s="4">
        <v>3.3333333333333333E-2</v>
      </c>
      <c r="K47" s="4">
        <v>5.000000000000001E-2</v>
      </c>
      <c r="L47" s="4">
        <v>3.5087719298245612E-2</v>
      </c>
      <c r="M47" s="3">
        <v>3.7037037000000002E-2</v>
      </c>
      <c r="N47" s="3">
        <v>-5.8823529411764698E-2</v>
      </c>
      <c r="O47" s="3">
        <v>-5.8823529411764698E-2</v>
      </c>
      <c r="P47" s="3">
        <v>-6.25E-2</v>
      </c>
      <c r="Q47" s="3">
        <v>3.7037037037037E-2</v>
      </c>
      <c r="R47" s="3">
        <v>-3.7037037037037E-2</v>
      </c>
      <c r="S47" s="3">
        <v>-3.5087719298245598E-2</v>
      </c>
      <c r="T47" s="3">
        <v>-3.5087719298245598E-2</v>
      </c>
      <c r="U47" s="3">
        <v>3.5087719298245598E-2</v>
      </c>
      <c r="V47" s="3">
        <v>-3.5087719298245598E-2</v>
      </c>
      <c r="W47" s="3">
        <v>-5.2631578947368397E-2</v>
      </c>
      <c r="X47" s="3">
        <v>3.5087719298245598E-2</v>
      </c>
      <c r="Y47" s="3">
        <v>5.2631578947368397E-2</v>
      </c>
      <c r="Z47" s="3">
        <v>5.2631578947368397E-2</v>
      </c>
      <c r="AA47" s="3">
        <v>3.5087719298245598E-2</v>
      </c>
      <c r="AB47" s="3">
        <v>-0.05</v>
      </c>
      <c r="AC47" s="3">
        <v>-5.2631578947368397E-2</v>
      </c>
      <c r="AD47" s="3">
        <v>-5.2631578947368397E-2</v>
      </c>
      <c r="AE47" s="3">
        <v>-5.2631578947368397E-2</v>
      </c>
      <c r="AF47" s="3">
        <v>-5.2631578947368397E-2</v>
      </c>
      <c r="AG47" s="3">
        <v>-0.04</v>
      </c>
      <c r="AH47" s="3">
        <v>-0.04</v>
      </c>
      <c r="AI47" s="3">
        <v>3.9215686274509803E-2</v>
      </c>
      <c r="AJ47" s="3">
        <v>3.7037037037037E-2</v>
      </c>
      <c r="AK47" s="3">
        <v>-5.2631578947368397E-2</v>
      </c>
      <c r="AL47" s="3">
        <v>-0.05</v>
      </c>
      <c r="AM47" s="3">
        <v>-5.2631578947368397E-2</v>
      </c>
      <c r="AN47" s="3">
        <v>-5.2631578947368397E-2</v>
      </c>
      <c r="AO47" s="3">
        <v>-3.9215686274509803E-2</v>
      </c>
      <c r="AP47" s="3">
        <v>-5.8823529411764698E-2</v>
      </c>
      <c r="AQ47" s="3">
        <v>-5.8823529411764698E-2</v>
      </c>
      <c r="AR47" s="3">
        <v>5.8823529411764698E-2</v>
      </c>
      <c r="AS47" s="3">
        <v>-3.3333333333333298E-2</v>
      </c>
      <c r="AT47" s="3">
        <v>3.3333333333333298E-2</v>
      </c>
      <c r="AU47" s="3">
        <v>-5.8823529411764698E-2</v>
      </c>
      <c r="AV47" s="3">
        <v>-5.8823529411764698E-2</v>
      </c>
      <c r="AW47" s="3">
        <v>-5.8823529411764698E-2</v>
      </c>
      <c r="AX47" s="3">
        <v>-5.8823529411764698E-2</v>
      </c>
      <c r="AY47" s="3">
        <v>-5.8823529411764698E-2</v>
      </c>
      <c r="AZ47" s="3">
        <v>-5.8823529411764698E-2</v>
      </c>
      <c r="BA47" s="3">
        <v>-3.9215686274509803E-2</v>
      </c>
      <c r="BB47" s="3">
        <v>5.5555555555555601E-2</v>
      </c>
      <c r="BC47" s="3">
        <v>5.2631578947368397E-2</v>
      </c>
      <c r="BD47" s="3">
        <v>5.8823529411764698E-2</v>
      </c>
      <c r="BE47" s="3">
        <v>0.05</v>
      </c>
      <c r="BF47" s="3">
        <v>0.05</v>
      </c>
      <c r="BG47" s="3">
        <v>0.05</v>
      </c>
      <c r="BH47" s="3">
        <v>0.05</v>
      </c>
      <c r="BI47" s="50"/>
      <c r="BK47" s="8"/>
    </row>
    <row r="48" spans="1:63" x14ac:dyDescent="0.75">
      <c r="A48" s="18" t="s">
        <v>12</v>
      </c>
      <c r="B48" s="4">
        <v>0</v>
      </c>
      <c r="C48" s="4">
        <v>0</v>
      </c>
      <c r="D48" s="4">
        <v>0</v>
      </c>
      <c r="E48" s="4">
        <v>0</v>
      </c>
      <c r="F48" s="4">
        <v>0</v>
      </c>
      <c r="G48" s="4">
        <v>0</v>
      </c>
      <c r="H48" s="4">
        <v>0</v>
      </c>
      <c r="I48" s="4">
        <v>0</v>
      </c>
      <c r="J48" s="4">
        <v>0</v>
      </c>
      <c r="K48" s="4">
        <v>0</v>
      </c>
      <c r="L48" s="4">
        <v>0</v>
      </c>
      <c r="M48" s="3">
        <v>0</v>
      </c>
      <c r="N48" s="3">
        <v>0</v>
      </c>
      <c r="O48" s="3">
        <v>0</v>
      </c>
      <c r="P48" s="3">
        <v>0</v>
      </c>
      <c r="Q48" s="3">
        <v>0</v>
      </c>
      <c r="R48" s="3">
        <v>0</v>
      </c>
      <c r="S48" s="3">
        <v>0</v>
      </c>
      <c r="T48" s="3">
        <v>0</v>
      </c>
      <c r="U48" s="3">
        <v>0</v>
      </c>
      <c r="V48" s="3">
        <v>0</v>
      </c>
      <c r="W48" s="3">
        <v>0</v>
      </c>
      <c r="X48" s="3">
        <v>0</v>
      </c>
      <c r="Y48" s="3">
        <v>0</v>
      </c>
      <c r="Z48" s="3">
        <v>0</v>
      </c>
      <c r="AA48" s="3">
        <v>0</v>
      </c>
      <c r="AB48" s="3">
        <v>0</v>
      </c>
      <c r="AC48" s="3">
        <v>3.5087719298245598E-2</v>
      </c>
      <c r="AD48" s="3">
        <v>3.5087719298245598E-2</v>
      </c>
      <c r="AE48" s="3">
        <v>3.5087719298245598E-2</v>
      </c>
      <c r="AF48" s="3">
        <v>-3.5087719298245598E-2</v>
      </c>
      <c r="AG48" s="3">
        <v>-0.04</v>
      </c>
      <c r="AH48" s="3">
        <v>-0.04</v>
      </c>
      <c r="AI48" s="3">
        <v>-5.8823529411764698E-2</v>
      </c>
      <c r="AJ48" s="3">
        <v>-5.5555555555555601E-2</v>
      </c>
      <c r="AK48" s="3">
        <v>-5.2631578947368397E-2</v>
      </c>
      <c r="AL48" s="3">
        <v>-0.05</v>
      </c>
      <c r="AM48" s="3">
        <v>-3.5087719298245598E-2</v>
      </c>
      <c r="AN48" s="3">
        <v>5.2631578947368397E-2</v>
      </c>
      <c r="AO48" s="3">
        <v>-3.9215686274509803E-2</v>
      </c>
      <c r="AP48" s="3">
        <v>-3.9215686274509803E-2</v>
      </c>
      <c r="AQ48" s="3">
        <v>-3.9215686274509803E-2</v>
      </c>
      <c r="AR48" s="3">
        <v>3.9215686274509803E-2</v>
      </c>
      <c r="AS48" s="3">
        <v>0.05</v>
      </c>
      <c r="AT48" s="3">
        <v>0.05</v>
      </c>
      <c r="AU48" s="3">
        <v>5.8823529411764698E-2</v>
      </c>
      <c r="AV48" s="3">
        <v>5.8823529411764698E-2</v>
      </c>
      <c r="AW48" s="3">
        <v>5.8823529411764698E-2</v>
      </c>
      <c r="AX48" s="3">
        <v>3.9215686274509803E-2</v>
      </c>
      <c r="AY48" s="3">
        <v>-5.8823529411764698E-2</v>
      </c>
      <c r="AZ48" s="3">
        <v>-5.8823529411764698E-2</v>
      </c>
      <c r="BA48" s="3">
        <v>3.9215686274509803E-2</v>
      </c>
      <c r="BB48" s="3">
        <v>5.5555555555555601E-2</v>
      </c>
      <c r="BC48" s="3">
        <v>3.5087719298245598E-2</v>
      </c>
      <c r="BD48" s="3">
        <v>5.8823529411764698E-2</v>
      </c>
      <c r="BE48" s="3">
        <v>0.05</v>
      </c>
      <c r="BF48" s="3">
        <v>0.05</v>
      </c>
      <c r="BG48" s="3">
        <v>0.05</v>
      </c>
      <c r="BH48" s="3">
        <v>0.05</v>
      </c>
      <c r="BI48" s="50"/>
      <c r="BK48" s="8"/>
    </row>
    <row r="49" spans="1:63" x14ac:dyDescent="0.75">
      <c r="A49" s="18" t="s">
        <v>13</v>
      </c>
      <c r="B49" s="4">
        <v>-4.1666666666666664E-2</v>
      </c>
      <c r="C49" s="4">
        <v>-3.5087719298245612E-2</v>
      </c>
      <c r="D49" s="4">
        <v>-3.3333333333333333E-2</v>
      </c>
      <c r="E49" s="4">
        <v>-3.9215686274509803E-2</v>
      </c>
      <c r="F49" s="4">
        <v>-5.8823529411764698E-2</v>
      </c>
      <c r="G49" s="4">
        <v>-3.9215686274509803E-2</v>
      </c>
      <c r="H49" s="4">
        <v>-5.2631578947368418E-2</v>
      </c>
      <c r="I49" s="4">
        <v>5.8799999999999998E-2</v>
      </c>
      <c r="J49" s="4">
        <v>5.000000000000001E-2</v>
      </c>
      <c r="K49" s="4">
        <v>5.000000000000001E-2</v>
      </c>
      <c r="L49" s="4">
        <v>5.2631578947368418E-2</v>
      </c>
      <c r="M49" s="3">
        <v>5.5555555999999999E-2</v>
      </c>
      <c r="N49" s="3">
        <v>3.9215686274509803E-2</v>
      </c>
      <c r="O49" s="3">
        <v>-3.9215686274509803E-2</v>
      </c>
      <c r="P49" s="3">
        <v>4.1666666666666699E-2</v>
      </c>
      <c r="Q49" s="3">
        <v>5.5555555555555601E-2</v>
      </c>
      <c r="R49" s="3">
        <v>5.5555555555555601E-2</v>
      </c>
      <c r="S49" s="3">
        <v>5.2631578947368397E-2</v>
      </c>
      <c r="T49" s="3">
        <v>5.2631578947368397E-2</v>
      </c>
      <c r="U49" s="3">
        <v>5.2631578947368397E-2</v>
      </c>
      <c r="V49" s="3">
        <v>5.2631578947368397E-2</v>
      </c>
      <c r="W49" s="3">
        <v>5.2631578947368397E-2</v>
      </c>
      <c r="X49" s="3">
        <v>5.2631578947368397E-2</v>
      </c>
      <c r="Y49" s="3">
        <v>3.5087719298245598E-2</v>
      </c>
      <c r="Z49" s="3">
        <v>-3.5087719298245598E-2</v>
      </c>
      <c r="AA49" s="3">
        <v>-3.5087719298245598E-2</v>
      </c>
      <c r="AB49" s="3">
        <v>-3.3333333333333298E-2</v>
      </c>
      <c r="AC49" s="3">
        <v>-5.2631578947368397E-2</v>
      </c>
      <c r="AD49" s="3">
        <v>-5.2631578947368397E-2</v>
      </c>
      <c r="AE49" s="3">
        <v>-5.2631578947368397E-2</v>
      </c>
      <c r="AF49" s="3">
        <v>-5.2631578947368397E-2</v>
      </c>
      <c r="AG49" s="3">
        <v>-0.04</v>
      </c>
      <c r="AH49" s="3">
        <v>-0.04</v>
      </c>
      <c r="AI49" s="3">
        <v>-3.9215686274509803E-2</v>
      </c>
      <c r="AJ49" s="3">
        <v>3.7037037037037E-2</v>
      </c>
      <c r="AK49" s="3">
        <v>3.5087719298245598E-2</v>
      </c>
      <c r="AL49" s="3">
        <v>3.3333333333333298E-2</v>
      </c>
      <c r="AM49" s="3">
        <v>-5.2631578947368397E-2</v>
      </c>
      <c r="AN49" s="3">
        <v>-3.5087719298245598E-2</v>
      </c>
      <c r="AO49" s="3">
        <v>-5.8823529411764698E-2</v>
      </c>
      <c r="AP49" s="3">
        <v>-5.8823529411764698E-2</v>
      </c>
      <c r="AQ49" s="3">
        <v>-5.8823529411764698E-2</v>
      </c>
      <c r="AR49" s="3">
        <v>3.9215686274509803E-2</v>
      </c>
      <c r="AS49" s="3">
        <v>3.3333333333333298E-2</v>
      </c>
      <c r="AT49" s="3">
        <v>0.05</v>
      </c>
      <c r="AU49" s="3">
        <v>-5.8823529411764698E-2</v>
      </c>
      <c r="AV49" s="3">
        <v>-3.9215686274509803E-2</v>
      </c>
      <c r="AW49" s="3">
        <v>-5.8823529411764698E-2</v>
      </c>
      <c r="AX49" s="3">
        <v>-5.8823529411764698E-2</v>
      </c>
      <c r="AY49" s="3">
        <v>-5.8823529411764698E-2</v>
      </c>
      <c r="AZ49" s="3">
        <v>3.9215686274509803E-2</v>
      </c>
      <c r="BA49" s="3">
        <v>5.8823529411764698E-2</v>
      </c>
      <c r="BB49" s="3">
        <v>5.5555555555555601E-2</v>
      </c>
      <c r="BC49" s="3">
        <v>5.2631578947368397E-2</v>
      </c>
      <c r="BD49" s="3">
        <v>5.8823529411764698E-2</v>
      </c>
      <c r="BE49" s="3">
        <v>0.05</v>
      </c>
      <c r="BF49" s="3">
        <v>0.05</v>
      </c>
      <c r="BG49" s="3">
        <v>0.05</v>
      </c>
      <c r="BH49" s="3">
        <v>0.05</v>
      </c>
      <c r="BI49" s="50"/>
      <c r="BK49" s="8"/>
    </row>
    <row r="50" spans="1:63" x14ac:dyDescent="0.75">
      <c r="A50" s="18" t="s">
        <v>14</v>
      </c>
      <c r="B50" s="4">
        <v>6.25E-2</v>
      </c>
      <c r="C50" s="4">
        <v>3.5087719298245612E-2</v>
      </c>
      <c r="D50" s="4">
        <v>5.000000000000001E-2</v>
      </c>
      <c r="E50" s="4">
        <v>5.8823529411764698E-2</v>
      </c>
      <c r="F50" s="4">
        <v>5.8823529411764698E-2</v>
      </c>
      <c r="G50" s="4">
        <v>3.9215686274509803E-2</v>
      </c>
      <c r="H50" s="4">
        <v>3.5087719298245612E-2</v>
      </c>
      <c r="I50" s="4">
        <v>-3.9199999999999999E-2</v>
      </c>
      <c r="J50" s="4">
        <v>-3.3333333333333333E-2</v>
      </c>
      <c r="K50" s="4">
        <v>-5.000000000000001E-2</v>
      </c>
      <c r="L50" s="4">
        <v>-3.5087719298245612E-2</v>
      </c>
      <c r="M50" s="3">
        <v>-3.7037037000000002E-2</v>
      </c>
      <c r="N50" s="3">
        <v>-3.9215686274509803E-2</v>
      </c>
      <c r="O50" s="3">
        <v>3.9215686274509803E-2</v>
      </c>
      <c r="P50" s="3">
        <v>4.1666666666666699E-2</v>
      </c>
      <c r="Q50" s="3">
        <v>3.7037037037037E-2</v>
      </c>
      <c r="R50" s="3">
        <v>3.7037037037037E-2</v>
      </c>
      <c r="S50" s="3">
        <v>-3.5087719298245598E-2</v>
      </c>
      <c r="T50" s="3">
        <v>-5.2631578947368397E-2</v>
      </c>
      <c r="U50" s="3">
        <v>-3.5087719298245598E-2</v>
      </c>
      <c r="V50" s="3">
        <v>-3.5087719298245598E-2</v>
      </c>
      <c r="W50" s="3">
        <v>-5.2631578947368397E-2</v>
      </c>
      <c r="X50" s="3">
        <v>-5.2631578947368397E-2</v>
      </c>
      <c r="Y50" s="3">
        <v>-5.2631578947368397E-2</v>
      </c>
      <c r="Z50" s="3">
        <v>-5.2631578947368397E-2</v>
      </c>
      <c r="AA50" s="3">
        <v>-3.5087719298245598E-2</v>
      </c>
      <c r="AB50" s="3">
        <v>-0.05</v>
      </c>
      <c r="AC50" s="3">
        <v>-3.5087719298245598E-2</v>
      </c>
      <c r="AD50" s="3">
        <v>-3.5087719298245598E-2</v>
      </c>
      <c r="AE50" s="3">
        <v>-5.2631578947368397E-2</v>
      </c>
      <c r="AF50" s="3">
        <v>-3.5087719298245598E-2</v>
      </c>
      <c r="AG50" s="3">
        <v>-0.04</v>
      </c>
      <c r="AH50" s="3">
        <v>0.04</v>
      </c>
      <c r="AI50" s="3">
        <v>5.8823529411764698E-2</v>
      </c>
      <c r="AJ50" s="3">
        <v>5.5555555555555601E-2</v>
      </c>
      <c r="AK50" s="3">
        <v>5.2631578947368397E-2</v>
      </c>
      <c r="AL50" s="3">
        <v>0.05</v>
      </c>
      <c r="AM50" s="3">
        <v>5.2631578947368397E-2</v>
      </c>
      <c r="AN50" s="3">
        <v>5.2631578947368397E-2</v>
      </c>
      <c r="AO50" s="3">
        <v>5.8823529411764698E-2</v>
      </c>
      <c r="AP50" s="3">
        <v>5.8823529411764698E-2</v>
      </c>
      <c r="AQ50" s="3">
        <v>5.8823529411764698E-2</v>
      </c>
      <c r="AR50" s="3">
        <v>5.8823529411764698E-2</v>
      </c>
      <c r="AS50" s="3">
        <v>3.3333333333333298E-2</v>
      </c>
      <c r="AT50" s="3">
        <v>3.3333333333333298E-2</v>
      </c>
      <c r="AU50" s="3">
        <v>5.8823529411764698E-2</v>
      </c>
      <c r="AV50" s="3">
        <v>5.8823529411764698E-2</v>
      </c>
      <c r="AW50" s="3">
        <v>5.8823529411764698E-2</v>
      </c>
      <c r="AX50" s="3">
        <v>5.8823529411764698E-2</v>
      </c>
      <c r="AY50" s="3">
        <v>5.8823529411764698E-2</v>
      </c>
      <c r="AZ50" s="3">
        <v>5.8823529411764698E-2</v>
      </c>
      <c r="BA50" s="3">
        <v>5.8823529411764698E-2</v>
      </c>
      <c r="BB50" s="3">
        <v>5.5555555555555601E-2</v>
      </c>
      <c r="BC50" s="3">
        <v>5.2631578947368397E-2</v>
      </c>
      <c r="BD50" s="3">
        <v>3.9215686274509803E-2</v>
      </c>
      <c r="BE50" s="3">
        <v>-3.3333333333333298E-2</v>
      </c>
      <c r="BF50" s="3">
        <v>-3.3333333333333298E-2</v>
      </c>
      <c r="BG50" s="3">
        <v>-3.3333333333333298E-2</v>
      </c>
      <c r="BH50" s="3">
        <v>-3.3333333333333298E-2</v>
      </c>
      <c r="BI50" s="50"/>
      <c r="BK50" s="8"/>
    </row>
    <row r="51" spans="1:63" x14ac:dyDescent="0.75">
      <c r="A51" s="18" t="s">
        <v>15</v>
      </c>
      <c r="B51" s="4">
        <v>6.25E-2</v>
      </c>
      <c r="C51" s="4">
        <v>3.5087719298245612E-2</v>
      </c>
      <c r="D51" s="4">
        <v>5.000000000000001E-2</v>
      </c>
      <c r="E51" s="4">
        <v>5.8823529411764698E-2</v>
      </c>
      <c r="F51" s="4">
        <v>5.8823529411764698E-2</v>
      </c>
      <c r="G51" s="4">
        <v>3.9215686274509803E-2</v>
      </c>
      <c r="H51" s="4">
        <v>3.5087719298245612E-2</v>
      </c>
      <c r="I51" s="4">
        <v>-3.9199999999999999E-2</v>
      </c>
      <c r="J51" s="4">
        <v>-3.3333333333333333E-2</v>
      </c>
      <c r="K51" s="4">
        <v>-5.000000000000001E-2</v>
      </c>
      <c r="L51" s="4">
        <v>-3.5087719298245612E-2</v>
      </c>
      <c r="M51" s="3">
        <v>-3.7037037000000002E-2</v>
      </c>
      <c r="N51" s="3">
        <v>-3.9215686274509803E-2</v>
      </c>
      <c r="O51" s="3">
        <v>3.9215686274509803E-2</v>
      </c>
      <c r="P51" s="3">
        <v>4.1666666666666699E-2</v>
      </c>
      <c r="Q51" s="3">
        <v>3.7037037037037E-2</v>
      </c>
      <c r="R51" s="3">
        <v>3.7037037037037E-2</v>
      </c>
      <c r="S51" s="3">
        <v>-3.5087719298245598E-2</v>
      </c>
      <c r="T51" s="3">
        <v>-3.5087719298245598E-2</v>
      </c>
      <c r="U51" s="3">
        <v>3.5087719298245598E-2</v>
      </c>
      <c r="V51" s="3">
        <v>5.2631578947368397E-2</v>
      </c>
      <c r="W51" s="3">
        <v>-3.5087719298245598E-2</v>
      </c>
      <c r="X51" s="3">
        <v>-5.2631578947368397E-2</v>
      </c>
      <c r="Y51" s="3">
        <v>-5.2631578947368397E-2</v>
      </c>
      <c r="Z51" s="3">
        <v>-5.2631578947368397E-2</v>
      </c>
      <c r="AA51" s="3">
        <v>-3.5087719298245598E-2</v>
      </c>
      <c r="AB51" s="3">
        <v>-3.3333333333333298E-2</v>
      </c>
      <c r="AC51" s="3">
        <v>-3.5087719298245598E-2</v>
      </c>
      <c r="AD51" s="3">
        <v>3.5087719298245598E-2</v>
      </c>
      <c r="AE51" s="3">
        <v>-5.2631578947368397E-2</v>
      </c>
      <c r="AF51" s="3">
        <v>-5.2631578947368397E-2</v>
      </c>
      <c r="AG51" s="3">
        <v>-0.04</v>
      </c>
      <c r="AH51" s="3">
        <v>0.04</v>
      </c>
      <c r="AI51" s="3">
        <v>5.8823529411764698E-2</v>
      </c>
      <c r="AJ51" s="3">
        <v>5.5555555555555601E-2</v>
      </c>
      <c r="AK51" s="3">
        <v>5.2631578947368397E-2</v>
      </c>
      <c r="AL51" s="3">
        <v>0.05</v>
      </c>
      <c r="AM51" s="3">
        <v>5.2631578947368397E-2</v>
      </c>
      <c r="AN51" s="3">
        <v>5.2631578947368397E-2</v>
      </c>
      <c r="AO51" s="3">
        <v>5.8823529411764698E-2</v>
      </c>
      <c r="AP51" s="3">
        <v>5.8823529411764698E-2</v>
      </c>
      <c r="AQ51" s="3">
        <v>5.8823529411764698E-2</v>
      </c>
      <c r="AR51" s="3">
        <v>5.8823529411764698E-2</v>
      </c>
      <c r="AS51" s="3">
        <v>3.3333333333333298E-2</v>
      </c>
      <c r="AT51" s="3">
        <v>3.3333333333333298E-2</v>
      </c>
      <c r="AU51" s="3">
        <v>5.8823529411764698E-2</v>
      </c>
      <c r="AV51" s="3">
        <v>5.8823529411764698E-2</v>
      </c>
      <c r="AW51" s="3">
        <v>5.8823529411764698E-2</v>
      </c>
      <c r="AX51" s="3">
        <v>5.8823529411764698E-2</v>
      </c>
      <c r="AY51" s="3">
        <v>5.8823529411764698E-2</v>
      </c>
      <c r="AZ51" s="3">
        <v>3.9215686274509803E-2</v>
      </c>
      <c r="BA51" s="3">
        <v>5.8823529411764698E-2</v>
      </c>
      <c r="BB51" s="3">
        <v>3.7037037037037E-2</v>
      </c>
      <c r="BC51" s="3">
        <v>-3.5087719298245598E-2</v>
      </c>
      <c r="BD51" s="3">
        <v>-3.9215686274509803E-2</v>
      </c>
      <c r="BE51" s="3">
        <v>-3.3333333333333298E-2</v>
      </c>
      <c r="BF51" s="3">
        <v>-3.3333333333333298E-2</v>
      </c>
      <c r="BG51" s="3">
        <v>-3.3333333333333298E-2</v>
      </c>
      <c r="BH51" s="3">
        <v>-0.05</v>
      </c>
      <c r="BI51" s="50"/>
      <c r="BK51" s="8"/>
    </row>
    <row r="52" spans="1:63" x14ac:dyDescent="0.75">
      <c r="A52" s="18" t="s">
        <v>16</v>
      </c>
      <c r="B52" s="4">
        <v>-6.25E-2</v>
      </c>
      <c r="C52" s="4">
        <v>-5.2631578947368418E-2</v>
      </c>
      <c r="D52" s="4">
        <v>-5.000000000000001E-2</v>
      </c>
      <c r="E52" s="4">
        <v>-3.9215686274509803E-2</v>
      </c>
      <c r="F52" s="4">
        <v>-5.8823529411764698E-2</v>
      </c>
      <c r="G52" s="4">
        <v>-5.8823529411764698E-2</v>
      </c>
      <c r="H52" s="4">
        <v>-5.2631578947368418E-2</v>
      </c>
      <c r="I52" s="4">
        <v>-3.9199999999999999E-2</v>
      </c>
      <c r="J52" s="4">
        <v>3.3333333333333333E-2</v>
      </c>
      <c r="K52" s="4">
        <v>3.3333333333333333E-2</v>
      </c>
      <c r="L52" s="4">
        <v>3.5087719298245612E-2</v>
      </c>
      <c r="M52" s="3">
        <v>5.5555555999999999E-2</v>
      </c>
      <c r="N52" s="3">
        <v>5.8823529411764698E-2</v>
      </c>
      <c r="O52" s="3">
        <v>5.8823529411764698E-2</v>
      </c>
      <c r="P52" s="3">
        <v>6.25E-2</v>
      </c>
      <c r="Q52" s="3">
        <v>3.7037037037037E-2</v>
      </c>
      <c r="R52" s="3">
        <v>3.7037037037037E-2</v>
      </c>
      <c r="S52" s="3">
        <v>3.5087719298245598E-2</v>
      </c>
      <c r="T52" s="3">
        <v>5.2631578947368397E-2</v>
      </c>
      <c r="U52" s="3">
        <v>5.2631578947368397E-2</v>
      </c>
      <c r="V52" s="3">
        <v>5.2631578947368397E-2</v>
      </c>
      <c r="W52" s="3">
        <v>3.5087719298245598E-2</v>
      </c>
      <c r="X52" s="3">
        <v>3.5087719298245598E-2</v>
      </c>
      <c r="Y52" s="3">
        <v>-3.5087719298245598E-2</v>
      </c>
      <c r="Z52" s="3">
        <v>-5.2631578947368397E-2</v>
      </c>
      <c r="AA52" s="3">
        <v>-5.2631578947368397E-2</v>
      </c>
      <c r="AB52" s="3">
        <v>-0.05</v>
      </c>
      <c r="AC52" s="3">
        <v>-3.5087719298245598E-2</v>
      </c>
      <c r="AD52" s="3">
        <v>3.5087719298245598E-2</v>
      </c>
      <c r="AE52" s="3">
        <v>5.2631578947368397E-2</v>
      </c>
      <c r="AF52" s="3">
        <v>3.5087719298245598E-2</v>
      </c>
      <c r="AG52" s="3">
        <v>0.04</v>
      </c>
      <c r="AH52" s="3">
        <v>-0.04</v>
      </c>
      <c r="AI52" s="3">
        <v>3.9215686274509803E-2</v>
      </c>
      <c r="AJ52" s="3">
        <v>3.7037037037037E-2</v>
      </c>
      <c r="AK52" s="3">
        <v>5.2631578947368397E-2</v>
      </c>
      <c r="AL52" s="3">
        <v>3.3333333333333298E-2</v>
      </c>
      <c r="AM52" s="3">
        <v>-5.2631578947368397E-2</v>
      </c>
      <c r="AN52" s="3">
        <v>-5.2631578947368397E-2</v>
      </c>
      <c r="AO52" s="3">
        <v>-5.8823529411764698E-2</v>
      </c>
      <c r="AP52" s="3">
        <v>-5.8823529411764698E-2</v>
      </c>
      <c r="AQ52" s="3">
        <v>-5.8823529411764698E-2</v>
      </c>
      <c r="AR52" s="3">
        <v>-3.9215686274509803E-2</v>
      </c>
      <c r="AS52" s="3">
        <v>0.05</v>
      </c>
      <c r="AT52" s="3">
        <v>0.05</v>
      </c>
      <c r="AU52" s="3">
        <v>-3.9215686274509803E-2</v>
      </c>
      <c r="AV52" s="3">
        <v>-3.9215686274509803E-2</v>
      </c>
      <c r="AW52" s="3">
        <v>-5.8823529411764698E-2</v>
      </c>
      <c r="AX52" s="3">
        <v>-5.8823529411764698E-2</v>
      </c>
      <c r="AY52" s="3">
        <v>-5.8823529411764698E-2</v>
      </c>
      <c r="AZ52" s="3">
        <v>-3.9215686274509803E-2</v>
      </c>
      <c r="BA52" s="3">
        <v>-3.9215686274509803E-2</v>
      </c>
      <c r="BB52" s="3">
        <v>-3.7037037037037E-2</v>
      </c>
      <c r="BC52" s="3">
        <v>3.5087719298245598E-2</v>
      </c>
      <c r="BD52" s="3">
        <v>-3.9215686274509803E-2</v>
      </c>
      <c r="BE52" s="3">
        <v>3.3333333333333298E-2</v>
      </c>
      <c r="BF52" s="3">
        <v>-3.3333333333333298E-2</v>
      </c>
      <c r="BG52" s="3">
        <v>3.3333333333333298E-2</v>
      </c>
      <c r="BH52" s="3">
        <v>0.05</v>
      </c>
      <c r="BI52" s="50"/>
      <c r="BK52" s="8"/>
    </row>
    <row r="53" spans="1:63" x14ac:dyDescent="0.75">
      <c r="A53" s="18" t="s">
        <v>17</v>
      </c>
      <c r="B53" s="4">
        <v>-6.25E-2</v>
      </c>
      <c r="C53" s="4">
        <v>-3.5087719298245612E-2</v>
      </c>
      <c r="D53" s="4">
        <v>3.3333333333333333E-2</v>
      </c>
      <c r="E53" s="4">
        <v>-5.8823529411764698E-2</v>
      </c>
      <c r="F53" s="4">
        <v>-5.8823529411764698E-2</v>
      </c>
      <c r="G53" s="4">
        <v>-5.8823529411764698E-2</v>
      </c>
      <c r="H53" s="4">
        <v>-5.2631578947368418E-2</v>
      </c>
      <c r="I53" s="4">
        <v>0</v>
      </c>
      <c r="J53" s="4">
        <v>0</v>
      </c>
      <c r="K53" s="4">
        <v>0</v>
      </c>
      <c r="L53" s="4">
        <v>0</v>
      </c>
      <c r="M53" s="3">
        <v>0</v>
      </c>
      <c r="N53" s="3">
        <v>0</v>
      </c>
      <c r="O53" s="3">
        <v>0</v>
      </c>
      <c r="P53" s="3">
        <v>0</v>
      </c>
      <c r="Q53" s="3">
        <v>0</v>
      </c>
      <c r="R53" s="3">
        <v>0</v>
      </c>
      <c r="S53" s="3">
        <v>0</v>
      </c>
      <c r="T53" s="3">
        <v>0</v>
      </c>
      <c r="U53" s="3">
        <v>0</v>
      </c>
      <c r="V53" s="3">
        <v>0</v>
      </c>
      <c r="W53" s="3">
        <v>0</v>
      </c>
      <c r="X53" s="3">
        <v>0</v>
      </c>
      <c r="Y53" s="3">
        <v>0</v>
      </c>
      <c r="Z53" s="3">
        <v>0</v>
      </c>
      <c r="AA53" s="3">
        <v>0</v>
      </c>
      <c r="AB53" s="3">
        <v>0</v>
      </c>
      <c r="AC53" s="3">
        <v>0</v>
      </c>
      <c r="AD53" s="3">
        <v>0</v>
      </c>
      <c r="AE53" s="3">
        <v>0</v>
      </c>
      <c r="AF53" s="3">
        <v>0</v>
      </c>
      <c r="AG53" s="3">
        <v>0</v>
      </c>
      <c r="AH53" s="3">
        <v>0</v>
      </c>
      <c r="AI53" s="3">
        <v>0</v>
      </c>
      <c r="AJ53" s="3">
        <v>0</v>
      </c>
      <c r="AK53" s="3">
        <v>0</v>
      </c>
      <c r="AL53" s="3">
        <v>0</v>
      </c>
      <c r="AM53" s="3">
        <v>0</v>
      </c>
      <c r="AN53" s="3">
        <v>0</v>
      </c>
      <c r="AO53" s="3">
        <v>0</v>
      </c>
      <c r="AP53" s="3">
        <v>0</v>
      </c>
      <c r="AQ53" s="3">
        <v>0</v>
      </c>
      <c r="AR53" s="3">
        <v>0</v>
      </c>
      <c r="AS53" s="3">
        <v>0</v>
      </c>
      <c r="AT53" s="3">
        <v>0</v>
      </c>
      <c r="AU53" s="3">
        <v>0</v>
      </c>
      <c r="AV53" s="3">
        <v>0</v>
      </c>
      <c r="AW53" s="3">
        <v>0</v>
      </c>
      <c r="AX53" s="3">
        <v>0</v>
      </c>
      <c r="AY53" s="3">
        <v>0</v>
      </c>
      <c r="AZ53" s="3">
        <v>0</v>
      </c>
      <c r="BA53" s="3">
        <v>0</v>
      </c>
      <c r="BB53" s="3">
        <v>0</v>
      </c>
      <c r="BC53" s="3">
        <v>0</v>
      </c>
      <c r="BD53" s="3">
        <v>0</v>
      </c>
      <c r="BE53" s="3">
        <v>0</v>
      </c>
      <c r="BF53" s="3">
        <v>0</v>
      </c>
      <c r="BG53" s="3">
        <v>0</v>
      </c>
      <c r="BH53" s="3">
        <v>0</v>
      </c>
      <c r="BI53" s="50"/>
      <c r="BK53" s="8"/>
    </row>
    <row r="54" spans="1:63" x14ac:dyDescent="0.75">
      <c r="A54" s="18" t="s">
        <v>18</v>
      </c>
      <c r="B54" s="4">
        <v>6.25E-2</v>
      </c>
      <c r="C54" s="4">
        <v>5.2631578947368418E-2</v>
      </c>
      <c r="D54" s="4">
        <v>5.000000000000001E-2</v>
      </c>
      <c r="E54" s="4">
        <v>5.8823529411764698E-2</v>
      </c>
      <c r="F54" s="4">
        <v>5.8823529411764698E-2</v>
      </c>
      <c r="G54" s="4">
        <v>3.9215686274509803E-2</v>
      </c>
      <c r="H54" s="4">
        <v>3.5087719298245612E-2</v>
      </c>
      <c r="I54" s="4">
        <v>-3.9199999999999999E-2</v>
      </c>
      <c r="J54" s="4">
        <v>-3.3333333333333333E-2</v>
      </c>
      <c r="K54" s="4">
        <v>-3.3333333333333333E-2</v>
      </c>
      <c r="L54" s="4">
        <v>3.5087719298245612E-2</v>
      </c>
      <c r="M54" s="3">
        <v>3.7037037000000002E-2</v>
      </c>
      <c r="N54" s="3">
        <v>-3.9215686274509803E-2</v>
      </c>
      <c r="O54" s="3">
        <v>5.8823529411764698E-2</v>
      </c>
      <c r="P54" s="3">
        <v>-4.1666666666666699E-2</v>
      </c>
      <c r="Q54" s="3">
        <v>-3.7037037037037E-2</v>
      </c>
      <c r="R54" s="3">
        <v>3.7037037037037E-2</v>
      </c>
      <c r="S54" s="3">
        <v>3.5087719298245598E-2</v>
      </c>
      <c r="T54" s="3">
        <v>-5.2631578947368397E-2</v>
      </c>
      <c r="U54" s="3">
        <v>3.5087719298245598E-2</v>
      </c>
      <c r="V54" s="3">
        <v>3.5087719298245598E-2</v>
      </c>
      <c r="W54" s="3">
        <v>5.2631578947368397E-2</v>
      </c>
      <c r="X54" s="3">
        <v>5.2631578947368397E-2</v>
      </c>
      <c r="Y54" s="3">
        <v>5.2631578947368397E-2</v>
      </c>
      <c r="Z54" s="3">
        <v>3.5087719298245598E-2</v>
      </c>
      <c r="AA54" s="3">
        <v>3.5087719298245598E-2</v>
      </c>
      <c r="AB54" s="3">
        <v>-0.05</v>
      </c>
      <c r="AC54" s="3">
        <v>-5.2631578947368397E-2</v>
      </c>
      <c r="AD54" s="3">
        <v>-5.2631578947368397E-2</v>
      </c>
      <c r="AE54" s="3">
        <v>-5.2631578947368397E-2</v>
      </c>
      <c r="AF54" s="3">
        <v>-5.2631578947368397E-2</v>
      </c>
      <c r="AG54" s="3">
        <v>-0.04</v>
      </c>
      <c r="AH54" s="3">
        <v>0.04</v>
      </c>
      <c r="AI54" s="3">
        <v>3.9215686274509803E-2</v>
      </c>
      <c r="AJ54" s="3">
        <v>3.7037037037037E-2</v>
      </c>
      <c r="AK54" s="3">
        <v>3.5087719298245598E-2</v>
      </c>
      <c r="AL54" s="3">
        <v>-3.3333333333333298E-2</v>
      </c>
      <c r="AM54" s="3">
        <v>-3.5087719298245598E-2</v>
      </c>
      <c r="AN54" s="3">
        <v>5.2631578947368397E-2</v>
      </c>
      <c r="AO54" s="3">
        <v>5.8823529411764698E-2</v>
      </c>
      <c r="AP54" s="3">
        <v>5.8823529411764698E-2</v>
      </c>
      <c r="AQ54" s="3">
        <v>5.8823529411764698E-2</v>
      </c>
      <c r="AR54" s="3">
        <v>5.8823529411764698E-2</v>
      </c>
      <c r="AS54" s="3">
        <v>3.3333333333333298E-2</v>
      </c>
      <c r="AT54" s="3">
        <v>0.05</v>
      </c>
      <c r="AU54" s="3">
        <v>5.8823529411764698E-2</v>
      </c>
      <c r="AV54" s="3">
        <v>5.8823529411764698E-2</v>
      </c>
      <c r="AW54" s="3">
        <v>5.8823529411764698E-2</v>
      </c>
      <c r="AX54" s="3">
        <v>5.8823529411764698E-2</v>
      </c>
      <c r="AY54" s="3">
        <v>5.8823529411764698E-2</v>
      </c>
      <c r="AZ54" s="3">
        <v>5.8823529411764698E-2</v>
      </c>
      <c r="BA54" s="3">
        <v>5.8823529411764698E-2</v>
      </c>
      <c r="BB54" s="3">
        <v>5.5555555555555601E-2</v>
      </c>
      <c r="BC54" s="3">
        <v>5.2631578947368397E-2</v>
      </c>
      <c r="BD54" s="3">
        <v>3.9215686274509803E-2</v>
      </c>
      <c r="BE54" s="3">
        <v>3.3333333333333298E-2</v>
      </c>
      <c r="BF54" s="3">
        <v>3.3333333333333298E-2</v>
      </c>
      <c r="BG54" s="3">
        <v>-3.3333333333333298E-2</v>
      </c>
      <c r="BH54" s="3">
        <v>3.3333333333333298E-2</v>
      </c>
      <c r="BI54" s="50"/>
      <c r="BK54" s="8"/>
    </row>
    <row r="55" spans="1:63" x14ac:dyDescent="0.75">
      <c r="A55" s="18" t="s">
        <v>19</v>
      </c>
      <c r="B55" s="4">
        <v>0</v>
      </c>
      <c r="C55" s="4">
        <v>0</v>
      </c>
      <c r="D55" s="4">
        <v>5.000000000000001E-2</v>
      </c>
      <c r="E55" s="4">
        <v>5.8823529411764698E-2</v>
      </c>
      <c r="F55" s="4">
        <v>5.8823529411764698E-2</v>
      </c>
      <c r="G55" s="4">
        <v>5.8823529411764698E-2</v>
      </c>
      <c r="H55" s="4">
        <v>3.5087719298245612E-2</v>
      </c>
      <c r="I55" s="4">
        <v>3.9199999999999999E-2</v>
      </c>
      <c r="J55" s="4">
        <v>-3.3333333333333333E-2</v>
      </c>
      <c r="K55" s="4">
        <v>-3.3333333333333333E-2</v>
      </c>
      <c r="L55" s="4">
        <v>3.5087719298245612E-2</v>
      </c>
      <c r="M55" s="3">
        <v>3.7037037000000002E-2</v>
      </c>
      <c r="N55" s="3">
        <v>-3.9215686274509803E-2</v>
      </c>
      <c r="O55" s="3">
        <v>3.9215686274509803E-2</v>
      </c>
      <c r="P55" s="3">
        <v>-4.1666666666666699E-2</v>
      </c>
      <c r="Q55" s="3">
        <v>-5.5555555555555601E-2</v>
      </c>
      <c r="R55" s="3">
        <v>-5.5555555555555601E-2</v>
      </c>
      <c r="S55" s="3">
        <v>-3.5087719298245598E-2</v>
      </c>
      <c r="T55" s="3">
        <v>-5.2631578947368397E-2</v>
      </c>
      <c r="U55" s="3">
        <v>-5.2631578947368397E-2</v>
      </c>
      <c r="V55" s="3">
        <v>-3.5087719298245598E-2</v>
      </c>
      <c r="W55" s="3">
        <v>3.5087719298245598E-2</v>
      </c>
      <c r="X55" s="3">
        <v>-5.2631578947368397E-2</v>
      </c>
      <c r="Y55" s="3">
        <v>-5.2631578947368397E-2</v>
      </c>
      <c r="Z55" s="3">
        <v>-5.2631578947368397E-2</v>
      </c>
      <c r="AA55" s="3">
        <v>-5.2631578947368397E-2</v>
      </c>
      <c r="AB55" s="3">
        <v>-0.05</v>
      </c>
      <c r="AC55" s="3">
        <v>-5.2631578947368397E-2</v>
      </c>
      <c r="AD55" s="3">
        <v>-5.2631578947368397E-2</v>
      </c>
      <c r="AE55" s="3">
        <v>-5.2631578947368397E-2</v>
      </c>
      <c r="AF55" s="3">
        <v>-5.2631578947368397E-2</v>
      </c>
      <c r="AG55" s="3">
        <v>-0.04</v>
      </c>
      <c r="AH55" s="3">
        <v>-0.04</v>
      </c>
      <c r="AI55" s="3">
        <v>3.9215686274509803E-2</v>
      </c>
      <c r="AJ55" s="3">
        <v>3.7037037037037E-2</v>
      </c>
      <c r="AK55" s="3">
        <v>-3.5087719298245598E-2</v>
      </c>
      <c r="AL55" s="3">
        <v>-3.3333333333333298E-2</v>
      </c>
      <c r="AM55" s="3">
        <v>-5.2631578947368397E-2</v>
      </c>
      <c r="AN55" s="3">
        <v>-3.5087719298245598E-2</v>
      </c>
      <c r="AO55" s="3">
        <v>5.8823529411764698E-2</v>
      </c>
      <c r="AP55" s="3">
        <v>5.8823529411764698E-2</v>
      </c>
      <c r="AQ55" s="3">
        <v>5.8823529411764698E-2</v>
      </c>
      <c r="AR55" s="3">
        <v>5.8823529411764698E-2</v>
      </c>
      <c r="AS55" s="3">
        <v>3.3333333333333298E-2</v>
      </c>
      <c r="AT55" s="3">
        <v>0.05</v>
      </c>
      <c r="AU55" s="3">
        <v>3.9215686274509803E-2</v>
      </c>
      <c r="AV55" s="3">
        <v>3.9215686274509803E-2</v>
      </c>
      <c r="AW55" s="3">
        <v>-5.8823529411764698E-2</v>
      </c>
      <c r="AX55" s="3">
        <v>-3.9215686274509803E-2</v>
      </c>
      <c r="AY55" s="3">
        <v>5.8823529411764698E-2</v>
      </c>
      <c r="AZ55" s="3">
        <v>5.8823529411764698E-2</v>
      </c>
      <c r="BA55" s="3">
        <v>0</v>
      </c>
      <c r="BB55" s="3">
        <v>0</v>
      </c>
      <c r="BC55" s="3">
        <v>0</v>
      </c>
      <c r="BD55" s="3">
        <v>0</v>
      </c>
      <c r="BE55" s="3">
        <v>0</v>
      </c>
      <c r="BF55" s="3">
        <v>0</v>
      </c>
      <c r="BG55" s="3">
        <v>0</v>
      </c>
      <c r="BH55" s="3">
        <v>0</v>
      </c>
      <c r="BI55" s="50"/>
      <c r="BK55" s="8"/>
    </row>
    <row r="56" spans="1:63" x14ac:dyDescent="0.75">
      <c r="A56" s="18" t="s">
        <v>20</v>
      </c>
      <c r="B56" s="4">
        <v>0</v>
      </c>
      <c r="C56" s="4">
        <v>0</v>
      </c>
      <c r="D56" s="4">
        <v>0</v>
      </c>
      <c r="E56" s="4">
        <v>0</v>
      </c>
      <c r="F56" s="4">
        <v>0</v>
      </c>
      <c r="G56" s="4">
        <v>0</v>
      </c>
      <c r="H56" s="4">
        <v>0</v>
      </c>
      <c r="I56" s="4">
        <v>0</v>
      </c>
      <c r="J56" s="4">
        <v>0</v>
      </c>
      <c r="K56" s="4">
        <v>0</v>
      </c>
      <c r="L56" s="4">
        <v>-3.5087719298245612E-2</v>
      </c>
      <c r="M56" s="3">
        <v>3.7037037000000002E-2</v>
      </c>
      <c r="N56" s="3">
        <v>-3.9215686274509803E-2</v>
      </c>
      <c r="O56" s="3">
        <v>-3.9215686274509803E-2</v>
      </c>
      <c r="P56" s="3">
        <v>-6.25E-2</v>
      </c>
      <c r="Q56" s="3">
        <v>-3.7037037037037E-2</v>
      </c>
      <c r="R56" s="3">
        <v>-5.5555555555555601E-2</v>
      </c>
      <c r="S56" s="3">
        <v>-3.5087719298245598E-2</v>
      </c>
      <c r="T56" s="3">
        <v>-5.2631578947368397E-2</v>
      </c>
      <c r="U56" s="3">
        <v>-5.2631578947368397E-2</v>
      </c>
      <c r="V56" s="3">
        <v>-5.2631578947368397E-2</v>
      </c>
      <c r="W56" s="3">
        <v>-5.2631578947368397E-2</v>
      </c>
      <c r="X56" s="3">
        <v>-5.2631578947368397E-2</v>
      </c>
      <c r="Y56" s="3">
        <v>-5.2631578947368397E-2</v>
      </c>
      <c r="Z56" s="3">
        <v>-5.2631578947368397E-2</v>
      </c>
      <c r="AA56" s="3">
        <v>-5.2631578947368397E-2</v>
      </c>
      <c r="AB56" s="3">
        <v>-0.05</v>
      </c>
      <c r="AC56" s="3">
        <v>0</v>
      </c>
      <c r="AD56" s="3">
        <v>0</v>
      </c>
      <c r="AE56" s="3">
        <v>0</v>
      </c>
      <c r="AF56" s="3">
        <v>0</v>
      </c>
      <c r="AG56" s="3">
        <v>-0.04</v>
      </c>
      <c r="AH56" s="3">
        <v>-0.04</v>
      </c>
      <c r="AI56" s="3">
        <v>-5.8823529411764698E-2</v>
      </c>
      <c r="AJ56" s="3">
        <v>-5.5555555555555601E-2</v>
      </c>
      <c r="AK56" s="3">
        <v>-5.2631578947368397E-2</v>
      </c>
      <c r="AL56" s="3">
        <v>-0.05</v>
      </c>
      <c r="AM56" s="3">
        <v>-5.2631578947368397E-2</v>
      </c>
      <c r="AN56" s="3">
        <v>-3.5087719298245598E-2</v>
      </c>
      <c r="AO56" s="3">
        <v>-3.9215686274509803E-2</v>
      </c>
      <c r="AP56" s="3">
        <v>-5.8823529411764698E-2</v>
      </c>
      <c r="AQ56" s="3">
        <v>-5.8823529411764698E-2</v>
      </c>
      <c r="AR56" s="3">
        <v>-3.9215686274509803E-2</v>
      </c>
      <c r="AS56" s="3">
        <v>3.3333333333333298E-2</v>
      </c>
      <c r="AT56" s="3">
        <v>0.05</v>
      </c>
      <c r="AU56" s="3">
        <v>0</v>
      </c>
      <c r="AV56" s="3">
        <v>0</v>
      </c>
      <c r="AW56" s="3">
        <v>3.9215686274509803E-2</v>
      </c>
      <c r="AX56" s="3">
        <v>0</v>
      </c>
      <c r="AY56" s="3">
        <v>0</v>
      </c>
      <c r="AZ56" s="3">
        <v>0</v>
      </c>
      <c r="BA56" s="3">
        <v>5.8823529411764698E-2</v>
      </c>
      <c r="BB56" s="3">
        <v>0</v>
      </c>
      <c r="BC56" s="3">
        <v>0</v>
      </c>
      <c r="BD56" s="3">
        <v>0</v>
      </c>
      <c r="BE56" s="3">
        <v>0</v>
      </c>
      <c r="BF56" s="3">
        <v>0</v>
      </c>
      <c r="BG56" s="3">
        <v>0</v>
      </c>
      <c r="BH56" s="3">
        <v>0</v>
      </c>
      <c r="BI56" s="50"/>
      <c r="BK56" s="8"/>
    </row>
    <row r="57" spans="1:63" x14ac:dyDescent="0.75">
      <c r="A57" s="18" t="s">
        <v>21</v>
      </c>
      <c r="B57" s="4">
        <v>4.1666666666666664E-2</v>
      </c>
      <c r="C57" s="4">
        <v>-3.5087719298245612E-2</v>
      </c>
      <c r="D57" s="4">
        <v>-3.3333333333333333E-2</v>
      </c>
      <c r="E57" s="4">
        <v>-3.9215686274509803E-2</v>
      </c>
      <c r="F57" s="4">
        <v>-3.9215686274509803E-2</v>
      </c>
      <c r="G57" s="4">
        <v>-5.8823529411764698E-2</v>
      </c>
      <c r="H57" s="4">
        <v>-5.2631578947368418E-2</v>
      </c>
      <c r="I57" s="4">
        <v>-5.8799999999999998E-2</v>
      </c>
      <c r="J57" s="4">
        <v>-5.000000000000001E-2</v>
      </c>
      <c r="K57" s="4">
        <v>-5.000000000000001E-2</v>
      </c>
      <c r="L57" s="4">
        <v>-5.2631578947368418E-2</v>
      </c>
      <c r="M57" s="3">
        <v>-5.5555555999999999E-2</v>
      </c>
      <c r="N57" s="3">
        <v>-5.8823529411764698E-2</v>
      </c>
      <c r="O57" s="3">
        <v>-5.8823529411764698E-2</v>
      </c>
      <c r="P57" s="3">
        <v>-6.25E-2</v>
      </c>
      <c r="Q57" s="3">
        <v>0</v>
      </c>
      <c r="R57" s="3">
        <v>-5.5555555555555601E-2</v>
      </c>
      <c r="S57" s="3">
        <v>0</v>
      </c>
      <c r="T57" s="3">
        <v>0</v>
      </c>
      <c r="U57" s="3">
        <v>0</v>
      </c>
      <c r="V57" s="3">
        <v>0</v>
      </c>
      <c r="W57" s="3">
        <v>0</v>
      </c>
      <c r="X57" s="3">
        <v>0</v>
      </c>
      <c r="Y57" s="3">
        <v>0</v>
      </c>
      <c r="Z57" s="3">
        <v>0</v>
      </c>
      <c r="AA57" s="3">
        <v>0</v>
      </c>
      <c r="AB57" s="3">
        <v>0</v>
      </c>
      <c r="AC57" s="3">
        <v>0</v>
      </c>
      <c r="AD57" s="3">
        <v>0</v>
      </c>
      <c r="AE57" s="3">
        <v>0</v>
      </c>
      <c r="AF57" s="3">
        <v>0</v>
      </c>
      <c r="AG57" s="3">
        <v>0</v>
      </c>
      <c r="AH57" s="3">
        <v>0</v>
      </c>
      <c r="AI57" s="3">
        <v>0</v>
      </c>
      <c r="AJ57" s="3">
        <v>0</v>
      </c>
      <c r="AK57" s="3">
        <v>0</v>
      </c>
      <c r="AL57" s="3">
        <v>0</v>
      </c>
      <c r="AM57" s="3">
        <v>0</v>
      </c>
      <c r="AN57" s="3">
        <v>0</v>
      </c>
      <c r="AO57" s="3">
        <v>0</v>
      </c>
      <c r="AP57" s="3">
        <v>0</v>
      </c>
      <c r="AQ57" s="3">
        <v>0</v>
      </c>
      <c r="AR57" s="3">
        <v>0</v>
      </c>
      <c r="AS57" s="3">
        <v>0</v>
      </c>
      <c r="AT57" s="3">
        <v>0</v>
      </c>
      <c r="AU57" s="3">
        <v>0</v>
      </c>
      <c r="AV57" s="3">
        <v>0</v>
      </c>
      <c r="AW57" s="3">
        <v>0</v>
      </c>
      <c r="AX57" s="3">
        <v>-5.8823529411764698E-2</v>
      </c>
      <c r="AY57" s="3">
        <v>-5.8823529411764698E-2</v>
      </c>
      <c r="AZ57" s="3">
        <v>-3.9215686274509803E-2</v>
      </c>
      <c r="BA57" s="3">
        <v>-3.9215686274509803E-2</v>
      </c>
      <c r="BB57" s="3">
        <v>3.7037037037037E-2</v>
      </c>
      <c r="BC57" s="3">
        <v>5.2631578947368397E-2</v>
      </c>
      <c r="BD57" s="3">
        <v>3.9215686274509803E-2</v>
      </c>
      <c r="BE57" s="3">
        <v>0.05</v>
      </c>
      <c r="BF57" s="3">
        <v>3.3333333333333298E-2</v>
      </c>
      <c r="BG57" s="3">
        <v>3.3333333333333298E-2</v>
      </c>
      <c r="BH57" s="3">
        <v>3.3333333333333298E-2</v>
      </c>
      <c r="BI57" s="50"/>
      <c r="BK57" s="8"/>
    </row>
    <row r="58" spans="1:63" x14ac:dyDescent="0.75">
      <c r="A58" s="18" t="s">
        <v>22</v>
      </c>
      <c r="B58" s="4">
        <v>6.25E-2</v>
      </c>
      <c r="C58" s="4">
        <v>5.2631578947368418E-2</v>
      </c>
      <c r="D58" s="4">
        <v>0</v>
      </c>
      <c r="E58" s="4">
        <v>0</v>
      </c>
      <c r="F58" s="4">
        <v>0</v>
      </c>
      <c r="G58" s="4">
        <v>0</v>
      </c>
      <c r="H58" s="4">
        <v>0</v>
      </c>
      <c r="I58" s="4">
        <v>0</v>
      </c>
      <c r="J58" s="4">
        <v>0</v>
      </c>
      <c r="K58" s="4">
        <v>0</v>
      </c>
      <c r="L58" s="4">
        <v>0</v>
      </c>
      <c r="M58" s="3">
        <v>0</v>
      </c>
      <c r="N58" s="3">
        <v>0</v>
      </c>
      <c r="O58" s="3">
        <v>0</v>
      </c>
      <c r="P58" s="3">
        <v>0</v>
      </c>
      <c r="Q58" s="3">
        <v>0</v>
      </c>
      <c r="R58" s="3">
        <v>0</v>
      </c>
      <c r="S58" s="3">
        <v>0</v>
      </c>
      <c r="T58" s="3">
        <v>0</v>
      </c>
      <c r="U58" s="3">
        <v>0</v>
      </c>
      <c r="V58" s="3">
        <v>0</v>
      </c>
      <c r="W58" s="3">
        <v>0</v>
      </c>
      <c r="X58" s="3">
        <v>0</v>
      </c>
      <c r="Y58" s="3">
        <v>0</v>
      </c>
      <c r="Z58" s="3">
        <v>0</v>
      </c>
      <c r="AA58" s="3">
        <v>0</v>
      </c>
      <c r="AB58" s="3">
        <v>0</v>
      </c>
      <c r="AC58" s="3">
        <v>0</v>
      </c>
      <c r="AD58" s="3">
        <v>0</v>
      </c>
      <c r="AE58" s="3">
        <v>0</v>
      </c>
      <c r="AF58" s="3">
        <v>0</v>
      </c>
      <c r="AG58" s="3">
        <v>0</v>
      </c>
      <c r="AH58" s="3">
        <v>0</v>
      </c>
      <c r="AI58" s="3">
        <v>0</v>
      </c>
      <c r="AJ58" s="3">
        <v>0</v>
      </c>
      <c r="AK58" s="3">
        <v>0</v>
      </c>
      <c r="AL58" s="3">
        <v>0</v>
      </c>
      <c r="AM58" s="3">
        <v>0</v>
      </c>
      <c r="AN58" s="3">
        <v>0</v>
      </c>
      <c r="AO58" s="3">
        <v>0</v>
      </c>
      <c r="AP58" s="3">
        <v>0</v>
      </c>
      <c r="AQ58" s="3">
        <v>0</v>
      </c>
      <c r="AR58" s="3">
        <v>0</v>
      </c>
      <c r="AS58" s="3">
        <v>0</v>
      </c>
      <c r="AT58" s="3">
        <v>0</v>
      </c>
      <c r="AU58" s="3">
        <v>5.8823529411764698E-2</v>
      </c>
      <c r="AV58" s="3">
        <v>5.8823529411764698E-2</v>
      </c>
      <c r="AW58" s="3">
        <v>0</v>
      </c>
      <c r="AX58" s="3">
        <v>0</v>
      </c>
      <c r="AY58" s="3">
        <v>0</v>
      </c>
      <c r="AZ58" s="3">
        <v>0</v>
      </c>
      <c r="BA58" s="3">
        <v>0</v>
      </c>
      <c r="BB58" s="3">
        <v>3.7037037037037E-2</v>
      </c>
      <c r="BC58" s="3">
        <v>5.2631578947368397E-2</v>
      </c>
      <c r="BD58" s="3">
        <v>5.8823529411764698E-2</v>
      </c>
      <c r="BE58" s="3">
        <v>0.05</v>
      </c>
      <c r="BF58" s="3">
        <v>0.05</v>
      </c>
      <c r="BG58" s="3">
        <v>0.05</v>
      </c>
      <c r="BH58" s="3">
        <v>0.05</v>
      </c>
      <c r="BI58" s="50"/>
      <c r="BK58" s="8"/>
    </row>
    <row r="59" spans="1:63" x14ac:dyDescent="0.75">
      <c r="A59" s="19" t="s">
        <v>23</v>
      </c>
      <c r="B59" s="6">
        <v>4.1666666666666664E-2</v>
      </c>
      <c r="C59" s="6">
        <v>-3.5087719298245612E-2</v>
      </c>
      <c r="D59" s="6">
        <v>3.3333333333333333E-2</v>
      </c>
      <c r="E59" s="6">
        <v>5.8823529411764698E-2</v>
      </c>
      <c r="F59" s="6">
        <v>5.8823529411764698E-2</v>
      </c>
      <c r="G59" s="6">
        <v>5.8823529411764698E-2</v>
      </c>
      <c r="H59" s="6">
        <v>3.5087719298245612E-2</v>
      </c>
      <c r="I59" s="6">
        <v>5.8799999999999998E-2</v>
      </c>
      <c r="J59" s="6">
        <v>5.000000000000001E-2</v>
      </c>
      <c r="K59" s="6">
        <v>5.000000000000001E-2</v>
      </c>
      <c r="L59" s="6">
        <v>5.2631578947368418E-2</v>
      </c>
      <c r="M59" s="5">
        <v>5.5555555999999999E-2</v>
      </c>
      <c r="N59" s="5">
        <v>5.8823529411764698E-2</v>
      </c>
      <c r="O59" s="5">
        <v>3.9215686274509803E-2</v>
      </c>
      <c r="P59" s="5">
        <v>4.1666666666666699E-2</v>
      </c>
      <c r="Q59" s="5">
        <v>-5.5555555555555601E-2</v>
      </c>
      <c r="R59" s="5">
        <v>-3.7037037037037E-2</v>
      </c>
      <c r="S59" s="5">
        <v>3.5087719298245598E-2</v>
      </c>
      <c r="T59" s="5">
        <v>-3.5087719298245598E-2</v>
      </c>
      <c r="U59" s="5">
        <v>3.5087719298245598E-2</v>
      </c>
      <c r="V59" s="5">
        <v>5.2631578947368397E-2</v>
      </c>
      <c r="W59" s="5">
        <v>5.2631578947368397E-2</v>
      </c>
      <c r="X59" s="5">
        <v>5.2631578947368397E-2</v>
      </c>
      <c r="Y59" s="5">
        <v>5.2631578947368397E-2</v>
      </c>
      <c r="Z59" s="5">
        <v>5.2631578947368397E-2</v>
      </c>
      <c r="AA59" s="5">
        <v>5.2631578947368397E-2</v>
      </c>
      <c r="AB59" s="5">
        <v>0.05</v>
      </c>
      <c r="AC59" s="5">
        <v>5.2631578947368397E-2</v>
      </c>
      <c r="AD59" s="5">
        <v>3.5087719298245598E-2</v>
      </c>
      <c r="AE59" s="5">
        <v>-3.5087719298245598E-2</v>
      </c>
      <c r="AF59" s="5">
        <v>-3.5087719298245598E-2</v>
      </c>
      <c r="AG59" s="5">
        <v>-0.04</v>
      </c>
      <c r="AH59" s="5">
        <v>-0.04</v>
      </c>
      <c r="AI59" s="5">
        <v>-5.8823529411764698E-2</v>
      </c>
      <c r="AJ59" s="5">
        <v>-5.5555555555555601E-2</v>
      </c>
      <c r="AK59" s="5">
        <v>-3.5087719298245598E-2</v>
      </c>
      <c r="AL59" s="5">
        <v>-3.3333333333333298E-2</v>
      </c>
      <c r="AM59" s="5">
        <v>-5.2631578947368397E-2</v>
      </c>
      <c r="AN59" s="5">
        <v>-5.2631578947368397E-2</v>
      </c>
      <c r="AO59" s="5">
        <v>-5.8823529411764698E-2</v>
      </c>
      <c r="AP59" s="5">
        <v>-5.8823529411764698E-2</v>
      </c>
      <c r="AQ59" s="5">
        <v>-5.8823529411764698E-2</v>
      </c>
      <c r="AR59" s="5">
        <v>-3.9215686274509803E-2</v>
      </c>
      <c r="AS59" s="5">
        <v>-3.3333333333333298E-2</v>
      </c>
      <c r="AT59" s="5">
        <v>3.3333333333333298E-2</v>
      </c>
      <c r="AU59" s="5">
        <v>3.9215686274509803E-2</v>
      </c>
      <c r="AV59" s="5">
        <v>-3.9215686274509803E-2</v>
      </c>
      <c r="AW59" s="5">
        <v>-5.8823529411764698E-2</v>
      </c>
      <c r="AX59" s="5">
        <v>-5.8823529411764698E-2</v>
      </c>
      <c r="AY59" s="5">
        <v>-5.8823529411764698E-2</v>
      </c>
      <c r="AZ59" s="5">
        <v>-3.9215686274509803E-2</v>
      </c>
      <c r="BA59" s="5">
        <v>-3.9215686274509803E-2</v>
      </c>
      <c r="BB59" s="5">
        <v>5.5555555555555601E-2</v>
      </c>
      <c r="BC59" s="5">
        <v>5.2631578947368397E-2</v>
      </c>
      <c r="BD59" s="5">
        <v>5.8823529411764698E-2</v>
      </c>
      <c r="BE59" s="5">
        <v>0.05</v>
      </c>
      <c r="BF59" s="5">
        <v>0.05</v>
      </c>
      <c r="BG59" s="5">
        <v>0.05</v>
      </c>
      <c r="BH59" s="5">
        <v>0.05</v>
      </c>
      <c r="BI59" s="50"/>
      <c r="BK59" s="8"/>
    </row>
    <row r="60" spans="1:63" x14ac:dyDescent="0.75">
      <c r="B60" s="2"/>
      <c r="C60" s="2"/>
      <c r="D60" s="2"/>
      <c r="E60" s="2"/>
      <c r="F60" s="2"/>
      <c r="BK60" s="8"/>
    </row>
    <row r="61" spans="1:63" x14ac:dyDescent="0.75">
      <c r="BK61" s="8"/>
    </row>
    <row r="62" spans="1:63" x14ac:dyDescent="0.75">
      <c r="A62" s="46" t="s">
        <v>62</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K62" s="8"/>
    </row>
    <row r="63" spans="1:63" x14ac:dyDescent="0.75">
      <c r="A63" s="32"/>
      <c r="B63" s="33"/>
      <c r="C63" s="33">
        <v>42521</v>
      </c>
      <c r="D63" s="33">
        <v>42551</v>
      </c>
      <c r="E63" s="33">
        <v>42580</v>
      </c>
      <c r="F63" s="33">
        <v>42613</v>
      </c>
      <c r="G63" s="34">
        <v>42643</v>
      </c>
      <c r="H63" s="34">
        <v>42674</v>
      </c>
      <c r="I63" s="35">
        <v>42704</v>
      </c>
      <c r="J63" s="33">
        <v>42734</v>
      </c>
      <c r="K63" s="33">
        <v>42766</v>
      </c>
      <c r="L63" s="36">
        <v>42794</v>
      </c>
      <c r="M63" s="33">
        <v>42825</v>
      </c>
      <c r="N63" s="33">
        <v>42853</v>
      </c>
      <c r="O63" s="33">
        <v>42886</v>
      </c>
      <c r="P63" s="33">
        <v>42916</v>
      </c>
      <c r="Q63" s="37">
        <v>42947</v>
      </c>
      <c r="R63" s="37">
        <v>42978</v>
      </c>
      <c r="S63" s="37">
        <v>43007</v>
      </c>
      <c r="T63" s="37">
        <v>43039</v>
      </c>
      <c r="U63" s="37">
        <v>43069</v>
      </c>
      <c r="V63" s="37">
        <v>43098</v>
      </c>
      <c r="W63" s="37">
        <v>43131</v>
      </c>
      <c r="X63" s="37">
        <v>43159</v>
      </c>
      <c r="Y63" s="37">
        <v>43188</v>
      </c>
      <c r="Z63" s="37">
        <v>43220</v>
      </c>
      <c r="AA63" s="37">
        <v>43251</v>
      </c>
      <c r="AB63" s="37">
        <v>43280</v>
      </c>
      <c r="AC63" s="37">
        <v>43312</v>
      </c>
      <c r="AD63" s="38">
        <v>43343</v>
      </c>
      <c r="AE63" s="38">
        <v>43371</v>
      </c>
      <c r="AF63" s="38">
        <v>43404</v>
      </c>
      <c r="AG63" s="38">
        <v>43434</v>
      </c>
      <c r="AH63" s="38">
        <v>43465</v>
      </c>
      <c r="AI63" s="38">
        <v>43496</v>
      </c>
      <c r="AJ63" s="38">
        <v>43524</v>
      </c>
      <c r="AK63" s="38">
        <v>43555</v>
      </c>
      <c r="AL63" s="38">
        <v>43585</v>
      </c>
      <c r="AM63" s="38">
        <v>43616</v>
      </c>
      <c r="AN63" s="38">
        <v>43646</v>
      </c>
      <c r="AO63" s="38">
        <v>43677</v>
      </c>
      <c r="AP63" s="38">
        <v>43707</v>
      </c>
      <c r="AQ63" s="38">
        <v>43738</v>
      </c>
      <c r="AR63" s="38">
        <v>43769</v>
      </c>
      <c r="AS63" s="38">
        <v>43799</v>
      </c>
      <c r="AT63" s="38">
        <v>43830</v>
      </c>
      <c r="AU63" s="38">
        <v>43861</v>
      </c>
      <c r="AV63" s="38">
        <v>43889</v>
      </c>
      <c r="AW63" s="38">
        <v>43921</v>
      </c>
      <c r="AX63" s="38">
        <v>43951</v>
      </c>
      <c r="AY63" s="38">
        <v>43982</v>
      </c>
      <c r="AZ63" s="38">
        <v>44012</v>
      </c>
      <c r="BA63" s="38">
        <f t="shared" ref="BA63:BG63" si="49">BA35</f>
        <v>44043</v>
      </c>
      <c r="BB63" s="38">
        <f t="shared" si="49"/>
        <v>44074</v>
      </c>
      <c r="BC63" s="38">
        <f t="shared" si="49"/>
        <v>44104</v>
      </c>
      <c r="BD63" s="38">
        <f t="shared" si="49"/>
        <v>44135</v>
      </c>
      <c r="BE63" s="38">
        <f t="shared" si="49"/>
        <v>44165</v>
      </c>
      <c r="BF63" s="38">
        <f t="shared" si="49"/>
        <v>44196</v>
      </c>
      <c r="BG63" s="38">
        <f t="shared" si="49"/>
        <v>44227</v>
      </c>
      <c r="BH63" s="38">
        <f t="shared" ref="BH63" si="50">BH35</f>
        <v>44255</v>
      </c>
      <c r="BK63" s="8"/>
    </row>
    <row r="64" spans="1:63" x14ac:dyDescent="0.75">
      <c r="A64" s="18" t="s">
        <v>0</v>
      </c>
      <c r="B64" s="4"/>
      <c r="C64" s="4">
        <v>-4.9294846447871403E-2</v>
      </c>
      <c r="D64" s="4">
        <v>3.28324986087924E-2</v>
      </c>
      <c r="E64" s="4">
        <v>2.2494612068965501E-2</v>
      </c>
      <c r="F64" s="4">
        <v>-1.06705308918456E-2</v>
      </c>
      <c r="G64" s="4">
        <v>2.0683213237256502E-2</v>
      </c>
      <c r="H64" s="4">
        <v>-7.45195450385671E-3</v>
      </c>
      <c r="I64" s="4">
        <v>-2.7133825079030598E-2</v>
      </c>
      <c r="J64" s="4">
        <v>-2.2927689594356301E-2</v>
      </c>
      <c r="K64" s="4">
        <v>5.2207720077756203E-2</v>
      </c>
      <c r="L64" s="4">
        <v>1.16125626814463E-2</v>
      </c>
      <c r="M64" s="3">
        <v>-1.8300653594771621E-3</v>
      </c>
      <c r="N64" s="3">
        <v>-2.0953378732320505E-2</v>
      </c>
      <c r="O64" s="3">
        <v>-5.8855002675228807E-3</v>
      </c>
      <c r="P64" s="3">
        <v>3.3948538326821875E-2</v>
      </c>
      <c r="Q64" s="3">
        <v>4.1563517915309399E-2</v>
      </c>
      <c r="R64" s="3">
        <v>-5.7543157368026001E-3</v>
      </c>
      <c r="S64" s="3">
        <v>-1.2973926187177199E-2</v>
      </c>
      <c r="T64" s="3">
        <v>-2.3481368044920799E-2</v>
      </c>
      <c r="U64" s="3">
        <v>-1.1369576581285901E-2</v>
      </c>
      <c r="V64" s="3">
        <v>3.2927796879132498E-2</v>
      </c>
      <c r="W64" s="3">
        <v>3.04698502112405E-2</v>
      </c>
      <c r="X64" s="3">
        <v>-3.3668778730277002E-2</v>
      </c>
      <c r="Y64" s="3">
        <v>-1.34944094589384E-2</v>
      </c>
      <c r="Z64" s="3">
        <v>-1.9020323084940002E-2</v>
      </c>
      <c r="AA64" s="3">
        <v>4.9136786188579001E-3</v>
      </c>
      <c r="AB64" s="3">
        <v>-2.2979397781299499E-2</v>
      </c>
      <c r="AC64" s="3">
        <v>5.5420383887537098E-3</v>
      </c>
      <c r="AD64" s="3">
        <v>-3.4816507595106801E-2</v>
      </c>
      <c r="AE64" s="3">
        <v>6.2656641604010004E-3</v>
      </c>
      <c r="AF64" s="3">
        <v>-2.0755500207555001E-2</v>
      </c>
      <c r="AG64" s="3">
        <v>3.2217041119118203E-2</v>
      </c>
      <c r="AH64" s="3">
        <v>-3.6085292509567997E-2</v>
      </c>
      <c r="AI64" s="3">
        <v>3.0913216108905201E-2</v>
      </c>
      <c r="AJ64" s="3">
        <v>-2.4071526822558399E-2</v>
      </c>
      <c r="AK64" s="3">
        <v>7.0382882882882804E-4</v>
      </c>
      <c r="AL64" s="3">
        <v>-7.1740047826698503E-3</v>
      </c>
      <c r="AM64" s="3">
        <v>-1.62935675828846E-2</v>
      </c>
      <c r="AN64" s="3">
        <v>1.0774314035339599E-2</v>
      </c>
      <c r="AO64" s="3">
        <v>-2.6293306870994199E-2</v>
      </c>
      <c r="AP64" s="3">
        <v>-1.7515726151334898E-2</v>
      </c>
      <c r="AQ64" s="3">
        <v>3.1124807722684401E-3</v>
      </c>
      <c r="AR64" s="3">
        <v>1.8912497071727999E-2</v>
      </c>
      <c r="AS64" s="3">
        <v>-1.8706489300205499E-2</v>
      </c>
      <c r="AT64" s="3">
        <v>3.7593982980295398E-2</v>
      </c>
      <c r="AU64" s="3">
        <v>-4.7598770474275298E-2</v>
      </c>
      <c r="AV64" s="3">
        <v>-2.6704445619009799E-2</v>
      </c>
      <c r="AW64" s="3">
        <v>-5.9840818928041398E-2</v>
      </c>
      <c r="AX64" s="3">
        <v>6.1859005084684601E-2</v>
      </c>
      <c r="AY64" s="3">
        <v>2.1002619022425301E-2</v>
      </c>
      <c r="AZ64" s="3">
        <v>3.6191629248542898E-2</v>
      </c>
      <c r="BA64" s="3">
        <v>3.5797081255557299E-2</v>
      </c>
      <c r="BB64" s="3">
        <v>3.3860392858584602E-2</v>
      </c>
      <c r="BC64" s="3">
        <v>-3.0717200327172199E-2</v>
      </c>
      <c r="BD64" s="3">
        <v>-1.85676412437841E-2</v>
      </c>
      <c r="BE64" s="3">
        <v>4.61593455121816E-2</v>
      </c>
      <c r="BF64" s="3">
        <v>4.61956242254331E-2</v>
      </c>
      <c r="BG64" s="3">
        <v>-7.59734754679664E-3</v>
      </c>
      <c r="BH64" s="3">
        <v>9.0295788479373106E-3</v>
      </c>
      <c r="BK64" s="8"/>
    </row>
    <row r="65" spans="1:63" x14ac:dyDescent="0.75">
      <c r="A65" s="18" t="s">
        <v>1</v>
      </c>
      <c r="B65" s="4"/>
      <c r="C65" s="4">
        <v>-9.9911038116745395E-3</v>
      </c>
      <c r="D65" s="4">
        <v>-8.49564857024451E-2</v>
      </c>
      <c r="E65" s="4">
        <v>-7.5483091787439596E-5</v>
      </c>
      <c r="F65" s="4">
        <v>-8.8321884200196297E-3</v>
      </c>
      <c r="G65" s="4">
        <v>-1.20106423413151E-2</v>
      </c>
      <c r="H65" s="4">
        <v>-5.71670385473571E-2</v>
      </c>
      <c r="I65" s="4">
        <v>2.08911375877265E-2</v>
      </c>
      <c r="J65" s="4">
        <v>-1.4277737895828301E-2</v>
      </c>
      <c r="K65" s="4">
        <v>1.8854183524842201E-2</v>
      </c>
      <c r="L65" s="4">
        <v>-1.4772456516559399E-2</v>
      </c>
      <c r="M65" s="3">
        <v>9.8118063374617037E-3</v>
      </c>
      <c r="N65" s="3">
        <v>3.2494424976106995E-2</v>
      </c>
      <c r="O65" s="3">
        <v>-4.9367479173093587E-3</v>
      </c>
      <c r="P65" s="3">
        <v>8.4260977118117975E-3</v>
      </c>
      <c r="Q65" s="3">
        <v>1.31851284016864E-2</v>
      </c>
      <c r="R65" s="3">
        <v>-2.0957857304986002E-2</v>
      </c>
      <c r="S65" s="3">
        <v>3.5521652026506298E-2</v>
      </c>
      <c r="T65" s="3">
        <v>-1.02686211771709E-2</v>
      </c>
      <c r="U65" s="3">
        <v>1.7216750620254101E-2</v>
      </c>
      <c r="V65" s="3">
        <v>-1.1788108745303099E-3</v>
      </c>
      <c r="W65" s="3">
        <v>4.74293722800029E-2</v>
      </c>
      <c r="X65" s="3">
        <v>-2.9718309859154898E-2</v>
      </c>
      <c r="Y65" s="3">
        <v>1.6265452179570501E-2</v>
      </c>
      <c r="Z65" s="3">
        <v>-2.0059752454118601E-2</v>
      </c>
      <c r="AA65" s="3">
        <v>-3.4625435540069603E-2</v>
      </c>
      <c r="AB65" s="3">
        <v>-9.0589204162611296E-3</v>
      </c>
      <c r="AC65" s="3">
        <v>-6.4974312481112101E-3</v>
      </c>
      <c r="AD65" s="3">
        <v>-1.41444866920152E-2</v>
      </c>
      <c r="AE65" s="3">
        <v>5.3779963122310998E-3</v>
      </c>
      <c r="AF65" s="3">
        <v>-2.2161088185847399E-2</v>
      </c>
      <c r="AG65" s="3">
        <v>-3.5167239762425701E-3</v>
      </c>
      <c r="AH65" s="3">
        <v>-1.87295145934134E-3</v>
      </c>
      <c r="AI65" s="3">
        <v>2.7443315089913899E-2</v>
      </c>
      <c r="AJ65" s="3">
        <v>1.04253861958755E-2</v>
      </c>
      <c r="AK65" s="3">
        <v>-2.1142600089968499E-2</v>
      </c>
      <c r="AL65" s="3">
        <v>9.9571078431372499E-4</v>
      </c>
      <c r="AM65" s="3">
        <v>-3.2596220062743798E-2</v>
      </c>
      <c r="AN65" s="3">
        <v>4.0163805323671902E-3</v>
      </c>
      <c r="AO65" s="3">
        <v>-4.4003461174368201E-2</v>
      </c>
      <c r="AP65" s="3">
        <v>-2.2152701942042001E-3</v>
      </c>
      <c r="AQ65" s="3">
        <v>1.05711671569653E-2</v>
      </c>
      <c r="AR65" s="3">
        <v>5.06811566085517E-2</v>
      </c>
      <c r="AS65" s="3">
        <v>-1.5435473657065E-3</v>
      </c>
      <c r="AT65" s="3">
        <v>2.42737001829063E-2</v>
      </c>
      <c r="AU65" s="3">
        <v>-5.6425310610504998E-3</v>
      </c>
      <c r="AV65" s="3">
        <v>-3.1701536083471898E-2</v>
      </c>
      <c r="AW65" s="3">
        <v>-2.8620455767524498E-2</v>
      </c>
      <c r="AX65" s="3">
        <v>1.17212899027166E-2</v>
      </c>
      <c r="AY65" s="3">
        <v>-2.1901324753644799E-2</v>
      </c>
      <c r="AZ65" s="3">
        <v>5.4338357526146899E-3</v>
      </c>
      <c r="BA65" s="3">
        <v>5.7352584395362199E-2</v>
      </c>
      <c r="BB65" s="3">
        <v>2.0674463774170902E-2</v>
      </c>
      <c r="BC65" s="3">
        <v>-3.5935744368263002E-2</v>
      </c>
      <c r="BD65" s="3">
        <v>4.4172288090342801E-3</v>
      </c>
      <c r="BE65" s="3">
        <v>2.9550217406800298E-2</v>
      </c>
      <c r="BF65" s="3">
        <v>2.2686448601258999E-2</v>
      </c>
      <c r="BG65" s="3">
        <v>3.3676906964565899E-3</v>
      </c>
      <c r="BH65" s="3">
        <v>1.75848710578193E-2</v>
      </c>
      <c r="BK65" s="8"/>
    </row>
    <row r="66" spans="1:63" x14ac:dyDescent="0.75">
      <c r="A66" s="18" t="s">
        <v>2</v>
      </c>
      <c r="B66" s="4"/>
      <c r="C66" s="4">
        <v>-4.5021319287684998E-2</v>
      </c>
      <c r="D66" s="4">
        <v>1.26050420168067E-2</v>
      </c>
      <c r="E66" s="4">
        <v>-5.6405601659751002E-3</v>
      </c>
      <c r="F66" s="4">
        <v>-5.8029601617004597E-3</v>
      </c>
      <c r="G66" s="4">
        <v>6.5547981122181397E-5</v>
      </c>
      <c r="H66" s="4">
        <v>-2.3071377072819001E-2</v>
      </c>
      <c r="I66" s="4">
        <v>-2.6836632002683698E-4</v>
      </c>
      <c r="J66" s="4">
        <v>-2.2792786753368598E-3</v>
      </c>
      <c r="K66" s="4">
        <v>3.2385943694147698E-2</v>
      </c>
      <c r="L66" s="4">
        <v>-2.0501138952163999E-2</v>
      </c>
      <c r="M66" s="3">
        <v>6.637902422834685E-5</v>
      </c>
      <c r="N66" s="3">
        <v>-2.8275587415372283E-2</v>
      </c>
      <c r="O66" s="3">
        <v>1.1816939890710421E-2</v>
      </c>
      <c r="P66" s="3">
        <v>4.1180831704522358E-2</v>
      </c>
      <c r="Q66" s="3">
        <v>4.0393578456758103E-2</v>
      </c>
      <c r="R66" s="3">
        <v>-4.0443006470880999E-3</v>
      </c>
      <c r="S66" s="3">
        <v>1.9976278169673502E-3</v>
      </c>
      <c r="T66" s="3">
        <v>-3.3393558033767298E-2</v>
      </c>
      <c r="U66" s="3">
        <v>-7.0899129874315095E-4</v>
      </c>
      <c r="V66" s="3">
        <v>2.95065068934415E-2</v>
      </c>
      <c r="W66" s="3">
        <v>1.78347934918648E-2</v>
      </c>
      <c r="X66" s="3">
        <v>-4.1377190285889903E-2</v>
      </c>
      <c r="Y66" s="3">
        <v>-6.01831103143607E-3</v>
      </c>
      <c r="Z66" s="3">
        <v>4.0579710144927504E-3</v>
      </c>
      <c r="AA66" s="3">
        <v>-9.3020272004105693E-3</v>
      </c>
      <c r="AB66" s="3">
        <v>-1.5575518645382201E-2</v>
      </c>
      <c r="AC66" s="3">
        <v>1.09637605042016E-2</v>
      </c>
      <c r="AD66" s="3">
        <v>-4.5457497240080497E-3</v>
      </c>
      <c r="AE66" s="3">
        <v>9.5083034842070903E-3</v>
      </c>
      <c r="AF66" s="3">
        <v>-1.94826140249016E-2</v>
      </c>
      <c r="AG66" s="3">
        <v>-9.6058951246792493E-3</v>
      </c>
      <c r="AH66" s="3">
        <v>-2.5195597400875201E-2</v>
      </c>
      <c r="AI66" s="3">
        <v>3.7205822337096899E-2</v>
      </c>
      <c r="AJ66" s="3">
        <v>-1.5082956259426801E-3</v>
      </c>
      <c r="AK66" s="3">
        <v>-1.6515926071569001E-2</v>
      </c>
      <c r="AL66" s="3">
        <v>-3.6652005864320899E-3</v>
      </c>
      <c r="AM66" s="3">
        <v>-1.0300314360243401E-2</v>
      </c>
      <c r="AN66" s="3">
        <v>3.2643151008295603E-2</v>
      </c>
      <c r="AO66" s="3">
        <v>-9.1437906451036204E-3</v>
      </c>
      <c r="AP66" s="3">
        <v>-1.01509017859549E-2</v>
      </c>
      <c r="AQ66" s="3">
        <v>6.1863858276620699E-3</v>
      </c>
      <c r="AR66" s="3">
        <v>4.5617297027380497E-3</v>
      </c>
      <c r="AS66" s="3">
        <v>-9.0161291461413606E-3</v>
      </c>
      <c r="AT66" s="3">
        <v>2.32974795535816E-2</v>
      </c>
      <c r="AU66" s="3">
        <v>-1.95887685472435E-2</v>
      </c>
      <c r="AV66" s="3">
        <v>-1.27025917116932E-2</v>
      </c>
      <c r="AW66" s="3">
        <v>-4.7717990176598502E-2</v>
      </c>
      <c r="AX66" s="3">
        <v>1.0978933203952899E-2</v>
      </c>
      <c r="AY66" s="3">
        <v>1.02332444139057E-2</v>
      </c>
      <c r="AZ66" s="3">
        <v>1.4608559476662101E-2</v>
      </c>
      <c r="BA66" s="3">
        <v>1.49416429864633E-2</v>
      </c>
      <c r="BB66" s="3">
        <v>2.7435765466575598E-2</v>
      </c>
      <c r="BC66" s="3">
        <v>-2.15536952202562E-2</v>
      </c>
      <c r="BD66" s="3">
        <v>-4.6585716051494901E-4</v>
      </c>
      <c r="BE66" s="3">
        <v>2.7431948153998201E-2</v>
      </c>
      <c r="BF66" s="3">
        <v>1.4898304159437501E-2</v>
      </c>
      <c r="BG66" s="3">
        <v>-2.8082811348863999E-3</v>
      </c>
      <c r="BH66" s="3">
        <v>7.3604717587132402E-3</v>
      </c>
      <c r="BK66" s="8"/>
    </row>
    <row r="67" spans="1:63" x14ac:dyDescent="0.75">
      <c r="A67" s="18" t="s">
        <v>3</v>
      </c>
      <c r="B67" s="4"/>
      <c r="C67" s="4">
        <v>-2.9219363279546402E-2</v>
      </c>
      <c r="D67" s="4">
        <v>-5.5510788790402001E-3</v>
      </c>
      <c r="E67" s="4">
        <v>8.4627503938780099E-3</v>
      </c>
      <c r="F67" s="4">
        <v>-3.12458152925947E-3</v>
      </c>
      <c r="G67" s="4">
        <v>5.8422155822146901E-3</v>
      </c>
      <c r="H67" s="4">
        <v>-2.57160592356123E-2</v>
      </c>
      <c r="I67" s="4">
        <v>-3.4813870938381702E-2</v>
      </c>
      <c r="J67" s="4">
        <v>-7.2759705205839497E-3</v>
      </c>
      <c r="K67" s="4">
        <v>2.3359182901456398E-2</v>
      </c>
      <c r="L67" s="4">
        <v>-2.06542833379539E-2</v>
      </c>
      <c r="M67" s="3">
        <v>7.0442378134685799E-3</v>
      </c>
      <c r="N67" s="3">
        <v>1.85599701548218E-2</v>
      </c>
      <c r="O67" s="3">
        <v>3.0674846625766802E-2</v>
      </c>
      <c r="P67" s="3">
        <v>1.38367004111224E-2</v>
      </c>
      <c r="Q67" s="3">
        <v>3.4315862910961802E-2</v>
      </c>
      <c r="R67" s="3">
        <v>4.3421440917330604E-3</v>
      </c>
      <c r="S67" s="3">
        <v>-8.8137009189640705E-3</v>
      </c>
      <c r="T67" s="3">
        <v>-1.54663070504446E-2</v>
      </c>
      <c r="U67" s="3">
        <v>1.9433267699683201E-2</v>
      </c>
      <c r="V67" s="3">
        <v>8.1820079315382994E-3</v>
      </c>
      <c r="W67" s="3">
        <v>3.0806177798020699E-2</v>
      </c>
      <c r="X67" s="3">
        <v>-1.8517774653544799E-2</v>
      </c>
      <c r="Y67" s="3">
        <v>4.5927491464802404E-3</v>
      </c>
      <c r="Z67" s="3">
        <v>-1.9055710644495599E-2</v>
      </c>
      <c r="AA67" s="3">
        <v>-3.4851109461354397E-2</v>
      </c>
      <c r="AB67" s="3">
        <v>-3.988628166504E-3</v>
      </c>
      <c r="AC67" s="3">
        <v>8.5204277254718105E-5</v>
      </c>
      <c r="AD67" s="3">
        <v>-1.0947816826410999E-2</v>
      </c>
      <c r="AE67" s="3">
        <v>-8.5528566541224701E-4</v>
      </c>
      <c r="AF67" s="3">
        <v>-2.7948981338811799E-2</v>
      </c>
      <c r="AG67" s="3">
        <v>-2.9501122803927602E-3</v>
      </c>
      <c r="AH67" s="3">
        <v>9.2406061136901096E-3</v>
      </c>
      <c r="AI67" s="3">
        <v>-3.1243219787372499E-3</v>
      </c>
      <c r="AJ67" s="3">
        <v>-8.0964610629869795E-3</v>
      </c>
      <c r="AK67" s="3">
        <v>-1.67240102782979E-2</v>
      </c>
      <c r="AL67" s="3">
        <v>-1.9488860344598401E-3</v>
      </c>
      <c r="AM67" s="3">
        <v>-7.0563174011449804E-3</v>
      </c>
      <c r="AN67" s="3">
        <v>1.5615988642917199E-2</v>
      </c>
      <c r="AO67" s="3">
        <v>-2.7868719290316001E-2</v>
      </c>
      <c r="AP67" s="3">
        <v>-1.24017293407713E-2</v>
      </c>
      <c r="AQ67" s="3">
        <v>-9.2185862851940099E-3</v>
      </c>
      <c r="AR67" s="3">
        <v>1.9521070655410099E-2</v>
      </c>
      <c r="AS67" s="3">
        <v>-1.3376313312700901E-2</v>
      </c>
      <c r="AT67" s="3">
        <v>1.6717017143297999E-2</v>
      </c>
      <c r="AU67" s="3">
        <v>-1.4492138019878999E-2</v>
      </c>
      <c r="AV67" s="3">
        <v>-7.1052745003309398E-3</v>
      </c>
      <c r="AW67" s="3">
        <v>-4.0112517060982801E-3</v>
      </c>
      <c r="AX67" s="3">
        <v>-7.9188761841633096E-3</v>
      </c>
      <c r="AY67" s="3">
        <v>1.26802059073521E-2</v>
      </c>
      <c r="AZ67" s="3">
        <v>1.1732410039216001E-2</v>
      </c>
      <c r="BA67" s="3">
        <v>4.8518239174925697E-2</v>
      </c>
      <c r="BB67" s="3">
        <v>1.18649588437745E-2</v>
      </c>
      <c r="BC67" s="3">
        <v>-1.8975927146853502E-2</v>
      </c>
      <c r="BD67" s="3">
        <v>-6.8594988181667196E-3</v>
      </c>
      <c r="BE67" s="3">
        <v>2.5353886902862902E-2</v>
      </c>
      <c r="BF67" s="3">
        <v>2.2246297267634899E-2</v>
      </c>
      <c r="BG67" s="3">
        <v>-8.4108454952739296E-3</v>
      </c>
      <c r="BH67" s="3">
        <v>-5.0646521151426196E-3</v>
      </c>
      <c r="BK67" s="8"/>
    </row>
    <row r="68" spans="1:63" x14ac:dyDescent="0.75">
      <c r="A68" s="18" t="s">
        <v>4</v>
      </c>
      <c r="B68" s="4"/>
      <c r="C68" s="4">
        <v>-3.5561953508210703E-2</v>
      </c>
      <c r="D68" s="4">
        <v>6.9582943088535104E-2</v>
      </c>
      <c r="E68" s="4">
        <v>1.1589574533841599E-2</v>
      </c>
      <c r="F68" s="4">
        <v>-1.4817455063903501E-2</v>
      </c>
      <c r="G68" s="4">
        <v>1.81696520485897E-2</v>
      </c>
      <c r="H68" s="4">
        <v>-3.4881957433901198E-2</v>
      </c>
      <c r="I68" s="4">
        <v>-8.2971033471269204E-2</v>
      </c>
      <c r="J68" s="4">
        <v>-2.2179253867151999E-2</v>
      </c>
      <c r="K68" s="4">
        <v>3.3267418867046601E-2</v>
      </c>
      <c r="L68" s="4">
        <v>3.7149611617696698E-3</v>
      </c>
      <c r="M68" s="3">
        <v>6.253140528166945E-3</v>
      </c>
      <c r="N68" s="3">
        <v>-1.9419630472173877E-3</v>
      </c>
      <c r="O68" s="3">
        <v>6.4487436068489945E-3</v>
      </c>
      <c r="P68" s="3">
        <v>-1.9801980198019931E-2</v>
      </c>
      <c r="Q68" s="3">
        <v>2.0314253647586902E-2</v>
      </c>
      <c r="R68" s="3">
        <v>8.24991750082499E-4</v>
      </c>
      <c r="S68" s="3">
        <v>-2.3909832029326401E-2</v>
      </c>
      <c r="T68" s="3">
        <v>-1.1883408071748799E-2</v>
      </c>
      <c r="U68" s="3">
        <v>8.8495575221238902E-3</v>
      </c>
      <c r="V68" s="3">
        <v>-2.6851644663235599E-3</v>
      </c>
      <c r="W68" s="3">
        <v>3.0850347767556598E-2</v>
      </c>
      <c r="X68" s="3">
        <v>2.1438676678637501E-2</v>
      </c>
      <c r="Y68" s="3">
        <v>-2.1172983273343201E-4</v>
      </c>
      <c r="Z68" s="3">
        <v>-2.8166031342651401E-2</v>
      </c>
      <c r="AA68" s="3">
        <v>4.0313793854870302E-3</v>
      </c>
      <c r="AB68" s="3">
        <v>-2.2215032891189399E-2</v>
      </c>
      <c r="AC68" s="3">
        <v>-1.0698136097937501E-2</v>
      </c>
      <c r="AD68" s="3">
        <v>5.2396878483835004E-3</v>
      </c>
      <c r="AE68" s="3">
        <v>-2.44601145879241E-2</v>
      </c>
      <c r="AF68" s="3">
        <v>2.3718093517054398E-3</v>
      </c>
      <c r="AG68" s="3">
        <v>-7.2112676056338004E-3</v>
      </c>
      <c r="AH68" s="3">
        <v>3.2421479229989801E-2</v>
      </c>
      <c r="AI68" s="3">
        <v>4.79773198124522E-3</v>
      </c>
      <c r="AJ68" s="3">
        <v>-2.4742268041237098E-2</v>
      </c>
      <c r="AK68" s="3">
        <v>2.8722934158197E-3</v>
      </c>
      <c r="AL68" s="3">
        <v>-7.4906367041198503E-3</v>
      </c>
      <c r="AM68" s="3">
        <v>2.5083240843507201E-2</v>
      </c>
      <c r="AN68" s="3">
        <v>3.2254596279970302E-3</v>
      </c>
      <c r="AO68" s="3">
        <v>-1.15743104285471E-2</v>
      </c>
      <c r="AP68" s="3">
        <v>2.1468080618221301E-2</v>
      </c>
      <c r="AQ68" s="3">
        <v>-1.9094912467568601E-2</v>
      </c>
      <c r="AR68" s="3">
        <v>-1.72071319400091E-3</v>
      </c>
      <c r="AS68" s="3">
        <v>-1.45443643447751E-2</v>
      </c>
      <c r="AT68" s="3">
        <v>4.7816057612859496E-3</v>
      </c>
      <c r="AU68" s="3">
        <v>3.24441919104634E-4</v>
      </c>
      <c r="AV68" s="3">
        <v>3.5680056807758701E-3</v>
      </c>
      <c r="AW68" s="3">
        <v>-3.2179683520150399E-4</v>
      </c>
      <c r="AX68" s="3">
        <v>1.50226859347202E-3</v>
      </c>
      <c r="AY68" s="3">
        <v>-6.0001604593128404E-3</v>
      </c>
      <c r="AZ68" s="3">
        <v>-2.0453005705628499E-3</v>
      </c>
      <c r="BA68" s="3">
        <v>2.0278342002640001E-2</v>
      </c>
      <c r="BB68" s="3">
        <v>-1.2686426970487401E-3</v>
      </c>
      <c r="BC68" s="3">
        <v>3.0662353711554701E-3</v>
      </c>
      <c r="BD68" s="3">
        <v>7.4838594155510803E-3</v>
      </c>
      <c r="BE68" s="3">
        <v>2.9295055629912099E-3</v>
      </c>
      <c r="BF68" s="3">
        <v>9.1657819215160696E-3</v>
      </c>
      <c r="BG68" s="3">
        <v>-1.4243015681764301E-2</v>
      </c>
      <c r="BH68" s="3">
        <v>-1.8113254131421501E-2</v>
      </c>
      <c r="BK68" s="8"/>
    </row>
    <row r="69" spans="1:63" x14ac:dyDescent="0.75">
      <c r="A69" s="18" t="s">
        <v>5</v>
      </c>
      <c r="B69" s="4"/>
      <c r="C69" s="4">
        <v>-3.65760245116813E-2</v>
      </c>
      <c r="D69" s="4">
        <v>1.52324431256182E-2</v>
      </c>
      <c r="E69" s="4">
        <v>8.6710833982852707E-3</v>
      </c>
      <c r="F69" s="4">
        <v>-1.6710132328793599E-2</v>
      </c>
      <c r="G69" s="4">
        <v>1.13347664647254E-2</v>
      </c>
      <c r="H69" s="4">
        <v>-2.2028985507246399E-2</v>
      </c>
      <c r="I69" s="4">
        <v>-2.7464927879865601E-2</v>
      </c>
      <c r="J69" s="4">
        <v>-3.5349964650035299E-3</v>
      </c>
      <c r="K69" s="4">
        <v>2.7366713967159902E-2</v>
      </c>
      <c r="L69" s="4">
        <v>-1.73638516179953E-2</v>
      </c>
      <c r="M69" s="3">
        <v>2.196047115192723E-3</v>
      </c>
      <c r="N69" s="3">
        <v>4.7808764940238113E-3</v>
      </c>
      <c r="O69" s="3">
        <v>2.5872323552735832E-2</v>
      </c>
      <c r="P69" s="3">
        <v>6.5321805955811385E-3</v>
      </c>
      <c r="Q69" s="3">
        <v>-9.9255583126550799E-3</v>
      </c>
      <c r="R69" s="3">
        <v>5.2053209947946696E-3</v>
      </c>
      <c r="S69" s="3">
        <v>-1.05825150157307E-2</v>
      </c>
      <c r="T69" s="3">
        <v>-3.1508961264212702E-2</v>
      </c>
      <c r="U69" s="3">
        <v>1.1939110536265E-2</v>
      </c>
      <c r="V69" s="3">
        <v>8.1023037875829693E-3</v>
      </c>
      <c r="W69" s="3">
        <v>4.3478260869565202E-2</v>
      </c>
      <c r="X69" s="3">
        <v>-1.5497401633259E-2</v>
      </c>
      <c r="Y69" s="3">
        <v>-1.6831868337385401E-2</v>
      </c>
      <c r="Z69" s="3">
        <v>-3.63325090355716E-2</v>
      </c>
      <c r="AA69" s="3">
        <v>3.1583103039873601E-3</v>
      </c>
      <c r="AB69" s="3">
        <v>-8.8815147374585197E-3</v>
      </c>
      <c r="AC69" s="3">
        <v>-1.4771048744460799E-3</v>
      </c>
      <c r="AD69" s="3">
        <v>1.8441814595660699E-2</v>
      </c>
      <c r="AE69" s="3">
        <v>-1.2198636058015499E-2</v>
      </c>
      <c r="AF69" s="3">
        <v>-3.1699727732399798E-2</v>
      </c>
      <c r="AG69" s="3">
        <v>5.7240409720827404E-3</v>
      </c>
      <c r="AH69" s="3">
        <v>1.3254203758654701E-2</v>
      </c>
      <c r="AI69" s="3">
        <v>-1.46427176884029E-2</v>
      </c>
      <c r="AJ69" s="3">
        <v>-5.5478502080443803E-3</v>
      </c>
      <c r="AK69" s="3">
        <v>-9.87751876728565E-4</v>
      </c>
      <c r="AL69" s="3">
        <v>-2.5113703776942799E-2</v>
      </c>
      <c r="AM69" s="3">
        <v>1.51115618661257E-2</v>
      </c>
      <c r="AN69" s="3">
        <v>2.2688992370950099E-2</v>
      </c>
      <c r="AO69" s="3">
        <v>-2.0732392232062899E-2</v>
      </c>
      <c r="AP69" s="3">
        <v>-1.9789591123220399E-4</v>
      </c>
      <c r="AQ69" s="3">
        <v>-1.04043684797914E-2</v>
      </c>
      <c r="AR69" s="3">
        <v>8.1332372438558398E-3</v>
      </c>
      <c r="AS69" s="3">
        <v>-1.4856358315639801E-2</v>
      </c>
      <c r="AT69" s="3">
        <v>3.1234489346282798E-2</v>
      </c>
      <c r="AU69" s="3">
        <v>9.6158342954133502E-4</v>
      </c>
      <c r="AV69" s="3">
        <v>-4.13064192884982E-3</v>
      </c>
      <c r="AW69" s="3">
        <v>-9.5909339207633803E-4</v>
      </c>
      <c r="AX69" s="3">
        <v>-4.7998418019381496E-3</v>
      </c>
      <c r="AY69" s="3">
        <v>3.1831306265646098E-3</v>
      </c>
      <c r="AZ69" s="3">
        <v>1.4576159970003401E-2</v>
      </c>
      <c r="BA69" s="3">
        <v>3.5538791639169398E-2</v>
      </c>
      <c r="BB69" s="3">
        <v>1.08615808896935E-2</v>
      </c>
      <c r="BC69" s="3">
        <v>-2.04430411682167E-2</v>
      </c>
      <c r="BD69" s="3">
        <v>3.6774372227796901E-3</v>
      </c>
      <c r="BE69" s="3">
        <v>1.09921080761048E-2</v>
      </c>
      <c r="BF69" s="3">
        <v>2.2671838611878901E-2</v>
      </c>
      <c r="BG69" s="3">
        <v>-7.1542419954889703E-3</v>
      </c>
      <c r="BH69" s="3">
        <v>-2.1083533040624901E-2</v>
      </c>
      <c r="BK69" s="8"/>
    </row>
    <row r="70" spans="1:63" x14ac:dyDescent="0.75">
      <c r="A70" s="18" t="s">
        <v>6</v>
      </c>
      <c r="B70" s="4"/>
      <c r="C70" s="4">
        <v>5.1157894736842097E-2</v>
      </c>
      <c r="D70" s="4">
        <v>-1.8425796114560401E-2</v>
      </c>
      <c r="E70" s="4">
        <v>-0.15119363395225499</v>
      </c>
      <c r="F70" s="4">
        <v>4.7217153284671499E-2</v>
      </c>
      <c r="G70" s="4">
        <v>6.3384883467654099E-2</v>
      </c>
      <c r="H70" s="4">
        <v>-4.0147480540761997E-2</v>
      </c>
      <c r="I70" s="4">
        <v>5.3270259152612097E-2</v>
      </c>
      <c r="J70" s="4">
        <v>6.7369654364381998E-2</v>
      </c>
      <c r="K70" s="4">
        <v>-3.3845590925722598E-2</v>
      </c>
      <c r="L70" s="4">
        <v>6.8039720485472601E-3</v>
      </c>
      <c r="M70" s="3">
        <v>-6.7214611872146168E-2</v>
      </c>
      <c r="N70" s="3">
        <v>-3.4070883101625205E-2</v>
      </c>
      <c r="O70" s="3">
        <v>-2.6757188498402473E-2</v>
      </c>
      <c r="P70" s="3">
        <v>-5.0266721378744439E-2</v>
      </c>
      <c r="Q70" s="3">
        <v>8.3819399438323602E-2</v>
      </c>
      <c r="R70" s="3">
        <v>-3.7653586999603597E-2</v>
      </c>
      <c r="S70" s="3">
        <v>6.9810543657331095E-2</v>
      </c>
      <c r="T70" s="3">
        <v>4.67757459095283E-2</v>
      </c>
      <c r="U70" s="3">
        <v>4.89766081871345E-2</v>
      </c>
      <c r="V70" s="3">
        <v>5.2961672473867502E-2</v>
      </c>
      <c r="W70" s="3">
        <v>7.0979483785572395E-2</v>
      </c>
      <c r="X70" s="3">
        <v>-4.4090056285178203E-2</v>
      </c>
      <c r="Y70" s="3">
        <v>6.1007523716061399E-2</v>
      </c>
      <c r="Z70" s="3">
        <v>5.7037151225527903E-2</v>
      </c>
      <c r="AA70" s="3">
        <v>-1.6843971631205601E-2</v>
      </c>
      <c r="AB70" s="3">
        <v>8.8969041178238603E-2</v>
      </c>
      <c r="AC70" s="3">
        <v>-5.1062655258073401E-2</v>
      </c>
      <c r="AD70" s="3">
        <v>3.1058682992384599E-2</v>
      </c>
      <c r="AE70" s="3">
        <v>5.8073859522085401E-2</v>
      </c>
      <c r="AF70" s="3">
        <v>-0.106077196824527</v>
      </c>
      <c r="AG70" s="3">
        <v>-0.22059942187737699</v>
      </c>
      <c r="AH70" s="3">
        <v>-0.107554167479992</v>
      </c>
      <c r="AI70" s="3">
        <v>0.17650918635170601</v>
      </c>
      <c r="AJ70" s="3">
        <v>6.3369963369963297E-2</v>
      </c>
      <c r="AK70" s="3">
        <v>3.8236307268342998E-2</v>
      </c>
      <c r="AL70" s="3">
        <v>6.0218978102189701E-2</v>
      </c>
      <c r="AM70" s="3">
        <v>-0.15836466165413501</v>
      </c>
      <c r="AN70" s="3">
        <v>8.9149450958496204E-2</v>
      </c>
      <c r="AO70" s="3">
        <v>1.02531395799144E-3</v>
      </c>
      <c r="AP70" s="3">
        <v>-6.7350403875367296E-2</v>
      </c>
      <c r="AQ70" s="3">
        <v>-1.0630531826537301E-2</v>
      </c>
      <c r="AR70" s="3">
        <v>3.7050901192201601E-3</v>
      </c>
      <c r="AS70" s="3">
        <v>1.9658779845832999E-2</v>
      </c>
      <c r="AT70" s="3">
        <v>0.105311039718714</v>
      </c>
      <c r="AU70" s="3">
        <v>-0.15155502739997201</v>
      </c>
      <c r="AV70" s="3">
        <v>-0.12934364597723599</v>
      </c>
      <c r="AW70" s="3">
        <v>-0.45654099649369301</v>
      </c>
      <c r="AX70" s="3">
        <v>-0.23133415027930501</v>
      </c>
      <c r="AY70" s="3">
        <v>0.372772074738843</v>
      </c>
      <c r="AZ70" s="3">
        <v>8.67403128030617E-2</v>
      </c>
      <c r="BA70" s="3">
        <v>2.3640068672307901E-2</v>
      </c>
      <c r="BB70" s="3">
        <v>4.8277481922296403E-2</v>
      </c>
      <c r="BC70" s="3">
        <v>-6.3411199301648194E-2</v>
      </c>
      <c r="BD70" s="3">
        <v>-0.11564121976803</v>
      </c>
      <c r="BE70" s="3">
        <v>0.233783825023754</v>
      </c>
      <c r="BF70" s="3">
        <v>6.5279286804557302E-2</v>
      </c>
      <c r="BG70" s="3">
        <v>7.3411466510637804E-2</v>
      </c>
      <c r="BH70" s="3">
        <v>0.176447809837013</v>
      </c>
      <c r="BK70" s="8"/>
    </row>
    <row r="71" spans="1:63" x14ac:dyDescent="0.75">
      <c r="A71" s="18" t="s">
        <v>7</v>
      </c>
      <c r="B71" s="4"/>
      <c r="C71" s="4">
        <v>6.7913385826771602E-2</v>
      </c>
      <c r="D71" s="4">
        <v>-7.0441079657669499E-3</v>
      </c>
      <c r="E71" s="4">
        <v>-0.13313001392296001</v>
      </c>
      <c r="F71" s="4">
        <v>6.4069894430287599E-2</v>
      </c>
      <c r="G71" s="4">
        <v>5.9391036606226501E-2</v>
      </c>
      <c r="H71" s="4">
        <v>-2.8676613059484601E-2</v>
      </c>
      <c r="I71" s="4">
        <v>3.3335490970289303E-2</v>
      </c>
      <c r="J71" s="4">
        <v>8.8699574041593607E-2</v>
      </c>
      <c r="K71" s="4">
        <v>-6.1680092059838897E-2</v>
      </c>
      <c r="L71" s="4">
        <v>2.11544273194319E-3</v>
      </c>
      <c r="M71" s="3">
        <v>-4.6501809408926453E-2</v>
      </c>
      <c r="N71" s="3">
        <v>-4.6619014485419719E-2</v>
      </c>
      <c r="O71" s="3">
        <v>-1.0409212152755476E-3</v>
      </c>
      <c r="P71" s="3">
        <v>-2.9176164115923275E-2</v>
      </c>
      <c r="Q71" s="3">
        <v>0.118534916482189</v>
      </c>
      <c r="R71" s="3">
        <v>1.74599378139201E-2</v>
      </c>
      <c r="S71" s="3">
        <v>6.1471556182416502E-2</v>
      </c>
      <c r="T71" s="3">
        <v>4.1136086812091598E-2</v>
      </c>
      <c r="U71" s="3">
        <v>1.4086770219603599E-2</v>
      </c>
      <c r="V71" s="3">
        <v>7.9490836106269405E-2</v>
      </c>
      <c r="W71" s="3">
        <v>1.10578334474997E-2</v>
      </c>
      <c r="X71" s="3">
        <v>-6.2136592096186001E-2</v>
      </c>
      <c r="Y71" s="3">
        <v>6.0789155676982003E-2</v>
      </c>
      <c r="Z71" s="3">
        <v>6.4536899455175795E-2</v>
      </c>
      <c r="AA71" s="3">
        <v>3.2696529496940498E-2</v>
      </c>
      <c r="AB71" s="3">
        <v>2.3972138043330698E-3</v>
      </c>
      <c r="AC71" s="3">
        <v>-3.5556357729446798E-2</v>
      </c>
      <c r="AD71" s="3">
        <v>4.3698337512770503E-2</v>
      </c>
      <c r="AE71" s="3">
        <v>4.6763070077864198E-2</v>
      </c>
      <c r="AF71" s="3">
        <v>-4.3016237354416301E-2</v>
      </c>
      <c r="AG71" s="3">
        <v>-0.18749440515620799</v>
      </c>
      <c r="AH71" s="3">
        <v>-8.0096953671569396E-2</v>
      </c>
      <c r="AI71" s="3">
        <v>0.124258937660937</v>
      </c>
      <c r="AJ71" s="3">
        <v>7.9935794542536104E-2</v>
      </c>
      <c r="AK71" s="3">
        <v>-2.1601268331351502E-2</v>
      </c>
      <c r="AL71" s="3">
        <v>5.2207818513267099E-2</v>
      </c>
      <c r="AM71" s="3">
        <v>-0.116134878618781</v>
      </c>
      <c r="AN71" s="3">
        <v>5.0723073602417602E-2</v>
      </c>
      <c r="AO71" s="3">
        <v>1.20686552962763E-2</v>
      </c>
      <c r="AP71" s="3">
        <v>-7.0602529770263406E-2</v>
      </c>
      <c r="AQ71" s="3">
        <v>2.61370404834185E-2</v>
      </c>
      <c r="AR71" s="3">
        <v>-6.6722862447160499E-3</v>
      </c>
      <c r="AS71" s="3">
        <v>1.4351774925597E-2</v>
      </c>
      <c r="AT71" s="3">
        <v>8.0711695862794502E-2</v>
      </c>
      <c r="AU71" s="3">
        <v>-0.192462201225991</v>
      </c>
      <c r="AV71" s="3">
        <v>-0.102868566653271</v>
      </c>
      <c r="AW71" s="3">
        <v>-0.30916495230819302</v>
      </c>
      <c r="AX71" s="3">
        <v>-0.181308989616984</v>
      </c>
      <c r="AY71" s="3">
        <v>0.14312461890751901</v>
      </c>
      <c r="AZ71" s="3">
        <v>9.5177501442660101E-2</v>
      </c>
      <c r="BA71" s="3">
        <v>1.69490921087831E-2</v>
      </c>
      <c r="BB71" s="3">
        <v>-9.5656245060792306E-3</v>
      </c>
      <c r="BC71" s="3">
        <v>-7.7343252341105395E-2</v>
      </c>
      <c r="BD71" s="3">
        <v>-6.8296947822949997E-2</v>
      </c>
      <c r="BE71" s="3">
        <v>0.24541698237453</v>
      </c>
      <c r="BF71" s="3">
        <v>7.1794458036851305E-2</v>
      </c>
      <c r="BG71" s="3">
        <v>7.6073810567493599E-2</v>
      </c>
      <c r="BH71" s="3">
        <v>0.14967307370368199</v>
      </c>
      <c r="BK71" s="8"/>
    </row>
    <row r="72" spans="1:63" x14ac:dyDescent="0.75">
      <c r="A72" s="18" t="s">
        <v>8</v>
      </c>
      <c r="B72" s="4"/>
      <c r="C72" s="4">
        <v>1.70668025218111E-2</v>
      </c>
      <c r="D72" s="4">
        <v>-5.6164297789743897E-2</v>
      </c>
      <c r="E72" s="4">
        <v>-0.12471805758259299</v>
      </c>
      <c r="F72" s="4">
        <v>7.5159652857376802E-2</v>
      </c>
      <c r="G72" s="4">
        <v>9.2445933597319493E-2</v>
      </c>
      <c r="H72" s="4">
        <v>-1.05255820437753E-2</v>
      </c>
      <c r="I72" s="4">
        <v>4.0151254726710203E-2</v>
      </c>
      <c r="J72" s="4">
        <v>0.11468041509683401</v>
      </c>
      <c r="K72" s="4">
        <v>-8.0823055028463001E-2</v>
      </c>
      <c r="L72" s="4">
        <v>-1.11490839822959E-2</v>
      </c>
      <c r="M72" s="3">
        <v>-3.8753541076487319E-2</v>
      </c>
      <c r="N72" s="3">
        <v>-8.7527997170812166E-2</v>
      </c>
      <c r="O72" s="3">
        <v>1.762685503207817E-2</v>
      </c>
      <c r="P72" s="3">
        <v>-4.3240145195185598E-2</v>
      </c>
      <c r="Q72" s="3">
        <v>0.115947816826411</v>
      </c>
      <c r="R72" s="3">
        <v>2.3717521652231802E-2</v>
      </c>
      <c r="S72" s="3">
        <v>2.7398151763633902E-2</v>
      </c>
      <c r="T72" s="3">
        <v>9.7421929435611496E-2</v>
      </c>
      <c r="U72" s="3">
        <v>1.79606025492468E-2</v>
      </c>
      <c r="V72" s="3">
        <v>3.2043255549231597E-2</v>
      </c>
      <c r="W72" s="3">
        <v>4.4339050350190201E-2</v>
      </c>
      <c r="X72" s="3">
        <v>-5.8806376360808703E-2</v>
      </c>
      <c r="Y72" s="3">
        <v>4.5647010224104001E-2</v>
      </c>
      <c r="Z72" s="3">
        <v>5.2246913580246898E-2</v>
      </c>
      <c r="AA72" s="3">
        <v>2.3286950700521201E-2</v>
      </c>
      <c r="AB72" s="3">
        <v>-3.6915887850467199E-3</v>
      </c>
      <c r="AC72" s="3">
        <v>-2.4201491487266E-2</v>
      </c>
      <c r="AD72" s="3">
        <v>2.3190369482516002E-2</v>
      </c>
      <c r="AE72" s="3">
        <v>5.7196699602729897E-2</v>
      </c>
      <c r="AF72" s="3">
        <v>-0.156236450354097</v>
      </c>
      <c r="AG72" s="3">
        <v>-0.20100868590641599</v>
      </c>
      <c r="AH72" s="3">
        <v>-7.9814840791134795E-2</v>
      </c>
      <c r="AI72" s="3">
        <v>0.05</v>
      </c>
      <c r="AJ72" s="3">
        <v>0.100933416303671</v>
      </c>
      <c r="AK72" s="3">
        <v>5.58444494686864E-2</v>
      </c>
      <c r="AL72" s="3">
        <v>0.106423982869379</v>
      </c>
      <c r="AM72" s="3">
        <v>-0.13116506336845299</v>
      </c>
      <c r="AN72" s="3">
        <v>8.61745752782659E-2</v>
      </c>
      <c r="AO72" s="3">
        <v>4.6923106696590304E-3</v>
      </c>
      <c r="AP72" s="3">
        <v>-9.6664066604816704E-2</v>
      </c>
      <c r="AQ72" s="3">
        <v>3.2338618772195897E-2</v>
      </c>
      <c r="AR72" s="3">
        <v>4.2835670327168798E-2</v>
      </c>
      <c r="AS72" s="3">
        <v>1.8476152617555901E-2</v>
      </c>
      <c r="AT72" s="3">
        <v>6.1654486129258501E-2</v>
      </c>
      <c r="AU72" s="3">
        <v>-0.116793887412248</v>
      </c>
      <c r="AV72" s="3">
        <v>-0.11529203261382399</v>
      </c>
      <c r="AW72" s="3">
        <v>-0.55154814299177102</v>
      </c>
      <c r="AX72" s="3">
        <v>0.18922612094497299</v>
      </c>
      <c r="AY72" s="3">
        <v>0.30627617322641998</v>
      </c>
      <c r="AZ72" s="3">
        <v>8.6666036818618494E-2</v>
      </c>
      <c r="BA72" s="3">
        <v>-1.3727440816261399E-2</v>
      </c>
      <c r="BB72" s="3">
        <v>8.4431689034844201E-2</v>
      </c>
      <c r="BC72" s="3">
        <v>-9.6047327862641696E-3</v>
      </c>
      <c r="BD72" s="3">
        <v>-0.11414350907871</v>
      </c>
      <c r="BE72" s="3">
        <v>0.20405836078070899</v>
      </c>
      <c r="BF72" s="3">
        <v>0.114663794678372</v>
      </c>
      <c r="BG72" s="3">
        <v>9.7004388694034202E-2</v>
      </c>
      <c r="BH72" s="3">
        <v>0.16371224179674301</v>
      </c>
      <c r="BK72" s="8"/>
    </row>
    <row r="73" spans="1:63" x14ac:dyDescent="0.75">
      <c r="A73" s="18" t="s">
        <v>9</v>
      </c>
      <c r="B73" s="4"/>
      <c r="C73" s="4">
        <v>-7.7330077330077301E-3</v>
      </c>
      <c r="D73" s="4">
        <v>0.196882690730107</v>
      </c>
      <c r="E73" s="4">
        <v>-1.43934201507882E-2</v>
      </c>
      <c r="F73" s="4">
        <v>-3.5240963855421699E-2</v>
      </c>
      <c r="G73" s="4">
        <v>-2.21667187012176E-2</v>
      </c>
      <c r="H73" s="4">
        <v>-3.3844189016602799E-2</v>
      </c>
      <c r="I73" s="4">
        <v>4.0325101594248201E-2</v>
      </c>
      <c r="J73" s="4">
        <v>0.10697115384615399</v>
      </c>
      <c r="K73" s="4">
        <v>-0.15390879478827399</v>
      </c>
      <c r="L73" s="4">
        <v>-9.3893832463946003E-2</v>
      </c>
      <c r="M73" s="3">
        <v>0.10193024043345766</v>
      </c>
      <c r="N73" s="3">
        <v>6.760909649661917E-3</v>
      </c>
      <c r="O73" s="3">
        <v>-7.9964328180737176E-2</v>
      </c>
      <c r="P73" s="3">
        <v>-2.0678513731825499E-2</v>
      </c>
      <c r="Q73" s="3">
        <v>-7.8192015836357598E-2</v>
      </c>
      <c r="R73" s="3">
        <v>4.9691458265670597E-2</v>
      </c>
      <c r="S73" s="3">
        <v>-1.5779702970296999E-2</v>
      </c>
      <c r="T73" s="3">
        <v>-8.9594467148695303E-2</v>
      </c>
      <c r="U73" s="3">
        <v>-3.33333333333333E-4</v>
      </c>
      <c r="V73" s="3">
        <v>-3.1010336778926301E-2</v>
      </c>
      <c r="W73" s="3">
        <v>3.0626290433585598E-2</v>
      </c>
      <c r="X73" s="3">
        <v>-5.2321552321552299E-2</v>
      </c>
      <c r="Y73" s="3">
        <v>1.5722120658135198E-2</v>
      </c>
      <c r="Z73" s="3">
        <v>-5.3995680345572299E-3</v>
      </c>
      <c r="AA73" s="3">
        <v>5.5197132616487399E-2</v>
      </c>
      <c r="AB73" s="3">
        <v>-1.46059782608695E-2</v>
      </c>
      <c r="AC73" s="3">
        <v>-4.1020337814546698E-2</v>
      </c>
      <c r="AD73" s="3">
        <v>2.6084010840108401E-2</v>
      </c>
      <c r="AE73" s="3">
        <v>2.0468801584681399E-2</v>
      </c>
      <c r="AF73" s="3">
        <v>5.4998382400517597E-2</v>
      </c>
      <c r="AG73" s="3">
        <v>0.35288169868553998</v>
      </c>
      <c r="AH73" s="3">
        <v>-0.289735924265072</v>
      </c>
      <c r="AI73" s="3">
        <v>-1.2977902490354199E-2</v>
      </c>
      <c r="AJ73" s="3">
        <v>1.5968772178850201E-2</v>
      </c>
      <c r="AK73" s="3">
        <v>-5.23925951798812E-2</v>
      </c>
      <c r="AL73" s="3">
        <v>-5.0866199778842602E-2</v>
      </c>
      <c r="AM73" s="3">
        <v>-7.0913917330299503E-2</v>
      </c>
      <c r="AN73" s="3">
        <v>-6.8571428571428603E-2</v>
      </c>
      <c r="AO73" s="3">
        <v>-2.1472402893536399E-2</v>
      </c>
      <c r="AP73" s="3">
        <v>-1.3888923053809E-2</v>
      </c>
      <c r="AQ73" s="3">
        <v>7.6458970655324298E-3</v>
      </c>
      <c r="AR73" s="3">
        <v>5.1517552378058697E-2</v>
      </c>
      <c r="AS73" s="3">
        <v>-0.14408104077505299</v>
      </c>
      <c r="AT73" s="3">
        <v>-1.8198345171101599E-2</v>
      </c>
      <c r="AU73" s="3">
        <v>-0.14689528850415901</v>
      </c>
      <c r="AV73" s="3">
        <v>-0.107196063952024</v>
      </c>
      <c r="AW73" s="3">
        <v>-2.3902157999552899E-2</v>
      </c>
      <c r="AX73" s="3">
        <v>0.10990885784740601</v>
      </c>
      <c r="AY73" s="3">
        <v>-0.14714716480839601</v>
      </c>
      <c r="AZ73" s="3">
        <v>-0.100100602324713</v>
      </c>
      <c r="BA73" s="3">
        <v>5.5897094865004996E-3</v>
      </c>
      <c r="BB73" s="3">
        <v>0.165055484604758</v>
      </c>
      <c r="BC73" s="3">
        <v>-4.21019814606471E-2</v>
      </c>
      <c r="BD73" s="3">
        <v>7.6034642516708897E-2</v>
      </c>
      <c r="BE73" s="3">
        <v>-0.14768572074504499</v>
      </c>
      <c r="BF73" s="3">
        <v>-9.7534833686645395E-2</v>
      </c>
      <c r="BG73" s="3">
        <v>1.5043494872773599E-2</v>
      </c>
      <c r="BH73" s="3">
        <v>6.6716323132430796E-2</v>
      </c>
      <c r="BK73" s="8"/>
    </row>
    <row r="74" spans="1:63" x14ac:dyDescent="0.75">
      <c r="A74" s="18" t="s">
        <v>10</v>
      </c>
      <c r="B74" s="4"/>
      <c r="C74" s="4">
        <v>3.3184428844926603E-2</v>
      </c>
      <c r="D74" s="4">
        <v>-0.101413644744929</v>
      </c>
      <c r="E74" s="4">
        <v>-8.4815321477428193E-2</v>
      </c>
      <c r="F74" s="4">
        <v>-7.9504011670313596E-2</v>
      </c>
      <c r="G74" s="4">
        <v>6.7353407290015793E-2</v>
      </c>
      <c r="H74" s="4">
        <v>5.3452115812917603E-2</v>
      </c>
      <c r="I74" s="4">
        <v>-3.9283252929014502E-2</v>
      </c>
      <c r="J74" s="4">
        <v>1.00430416068867E-2</v>
      </c>
      <c r="K74" s="4">
        <v>2.2017045454545501E-2</v>
      </c>
      <c r="L74" s="4">
        <v>1.9397993311036799E-2</v>
      </c>
      <c r="M74" s="3">
        <v>-2.4278215223097144E-2</v>
      </c>
      <c r="N74" s="3">
        <v>-1.4122394082044409E-2</v>
      </c>
      <c r="O74" s="3">
        <v>1.5006821282401051E-2</v>
      </c>
      <c r="P74" s="3">
        <v>2.6315789473683182E-3</v>
      </c>
      <c r="Q74" s="3">
        <v>-2.6902887139107601E-2</v>
      </c>
      <c r="R74" s="3">
        <v>-7.0175438596491196E-2</v>
      </c>
      <c r="S74" s="3">
        <v>-6.9881201956673604E-3</v>
      </c>
      <c r="T74" s="3">
        <v>-2.6741731175228701E-2</v>
      </c>
      <c r="U74" s="3">
        <v>-1.0431154381084801E-2</v>
      </c>
      <c r="V74" s="3">
        <v>-1.40548137737174E-2</v>
      </c>
      <c r="W74" s="3">
        <v>3.0648610121168901E-2</v>
      </c>
      <c r="X74" s="3">
        <v>3.2471835652750101E-2</v>
      </c>
      <c r="Y74" s="3">
        <v>1.7329910141206599E-2</v>
      </c>
      <c r="Z74" s="3">
        <v>1.13564668769716E-2</v>
      </c>
      <c r="AA74" s="3">
        <v>-1.6843418590143398E-2</v>
      </c>
      <c r="AB74" s="3">
        <v>-0.108493490390576</v>
      </c>
      <c r="AC74" s="3">
        <v>3.5465924895688401E-2</v>
      </c>
      <c r="AD74" s="3">
        <v>-5.5627425614489003E-2</v>
      </c>
      <c r="AE74" s="3">
        <v>-2.3972602739725998E-2</v>
      </c>
      <c r="AF74" s="3">
        <v>1.9649122807017499E-2</v>
      </c>
      <c r="AG74" s="3">
        <v>5.3226879574184904E-3</v>
      </c>
      <c r="AH74" s="3">
        <v>-7.2799470549305004E-3</v>
      </c>
      <c r="AI74" s="3">
        <v>4.0000000000000001E-3</v>
      </c>
      <c r="AJ74" s="3">
        <v>-3.3736473583704601E-2</v>
      </c>
      <c r="AK74" s="3">
        <v>-3.49143610013175E-2</v>
      </c>
      <c r="AL74" s="3">
        <v>-1.0238907849829299E-2</v>
      </c>
      <c r="AM74" s="3">
        <v>0.17793103448275799</v>
      </c>
      <c r="AN74" s="3">
        <v>-2.5802752293578E-2</v>
      </c>
      <c r="AO74" s="3">
        <v>-5.7680988816951197E-2</v>
      </c>
      <c r="AP74" s="3">
        <v>-9.8170731707316994E-2</v>
      </c>
      <c r="AQ74" s="3">
        <v>4.9357674104124401E-2</v>
      </c>
      <c r="AR74" s="3">
        <v>5.1546391752577102E-3</v>
      </c>
      <c r="AS74" s="3">
        <v>-4.3887147335423198E-2</v>
      </c>
      <c r="AT74" s="3">
        <v>1.7049180327869E-2</v>
      </c>
      <c r="AU74" s="3">
        <v>-1.6763378465506101E-2</v>
      </c>
      <c r="AV74" s="3">
        <v>-4.7314578005115099E-2</v>
      </c>
      <c r="AW74" s="3">
        <v>-7.1140939597315503E-2</v>
      </c>
      <c r="AX74" s="3">
        <v>-7.5144508670520194E-2</v>
      </c>
      <c r="AY74" s="3">
        <v>1.7968750000000099E-2</v>
      </c>
      <c r="AZ74" s="3">
        <v>3.4848484848484899E-2</v>
      </c>
      <c r="BA74" s="3">
        <v>-7.4670571010248904E-2</v>
      </c>
      <c r="BB74" s="3">
        <v>9.4036697247706497E-2</v>
      </c>
      <c r="BC74" s="3">
        <v>5.9399021663172603E-2</v>
      </c>
      <c r="BD74" s="3">
        <v>5.1451187335092199E-2</v>
      </c>
      <c r="BE74" s="3">
        <v>5.6416615003099801E-2</v>
      </c>
      <c r="BF74" s="3">
        <v>0.136150234741784</v>
      </c>
      <c r="BG74" s="3">
        <v>0.130165289256198</v>
      </c>
      <c r="BH74" s="3">
        <v>-2.79589934762348E-3</v>
      </c>
      <c r="BK74" s="8"/>
    </row>
    <row r="75" spans="1:63" x14ac:dyDescent="0.75">
      <c r="A75" s="18" t="s">
        <v>11</v>
      </c>
      <c r="B75" s="4"/>
      <c r="C75" s="4">
        <v>4.73415877640204E-2</v>
      </c>
      <c r="D75" s="4">
        <v>9.2351408950982705E-2</v>
      </c>
      <c r="E75" s="4">
        <v>-0.13028398005636199</v>
      </c>
      <c r="F75" s="4">
        <v>-5.9820538384845502E-2</v>
      </c>
      <c r="G75" s="4">
        <v>1.16648992576882E-2</v>
      </c>
      <c r="H75" s="4">
        <v>5.4893837389953397E-2</v>
      </c>
      <c r="I75" s="4">
        <v>2.23367697594502E-2</v>
      </c>
      <c r="J75" s="4">
        <v>-3.5774309723889598E-2</v>
      </c>
      <c r="K75" s="4">
        <v>2.0418326693227101E-2</v>
      </c>
      <c r="L75" s="4">
        <v>2.39923224568138E-3</v>
      </c>
      <c r="M75" s="3">
        <v>-8.3772139779798915E-2</v>
      </c>
      <c r="N75" s="3">
        <v>-7.8369905956110486E-4</v>
      </c>
      <c r="O75" s="3">
        <v>-4.209150326797384E-2</v>
      </c>
      <c r="P75" s="3">
        <v>3.9749523550231425E-2</v>
      </c>
      <c r="Q75" s="3">
        <v>5.4988216810683402E-2</v>
      </c>
      <c r="R75" s="3">
        <v>-6.1553735418217903E-2</v>
      </c>
      <c r="S75" s="3">
        <v>2.4332187252049699E-2</v>
      </c>
      <c r="T75" s="3">
        <v>7.3399139458364899E-3</v>
      </c>
      <c r="U75" s="3">
        <v>2.7638190954773802E-3</v>
      </c>
      <c r="V75" s="3">
        <v>-3.6081182660987199E-2</v>
      </c>
      <c r="W75" s="3">
        <v>3.5352222511047499E-2</v>
      </c>
      <c r="X75" s="3">
        <v>4.7232472324723197E-2</v>
      </c>
      <c r="Y75" s="3">
        <v>-8.2217524077989098E-3</v>
      </c>
      <c r="Z75" s="3">
        <v>-6.6319279962103201E-3</v>
      </c>
      <c r="AA75" s="3">
        <v>-2.8612303290414799E-2</v>
      </c>
      <c r="AB75" s="3">
        <v>-0.149141890258641</v>
      </c>
      <c r="AC75" s="3">
        <v>4.4318181818181798E-2</v>
      </c>
      <c r="AD75" s="3">
        <v>-8.2154515778019493E-2</v>
      </c>
      <c r="AE75" s="3">
        <v>2.3710729104919901E-3</v>
      </c>
      <c r="AF75" s="3">
        <v>-8.8799770839300997E-3</v>
      </c>
      <c r="AG75" s="3">
        <v>4.9132947976878602E-2</v>
      </c>
      <c r="AH75" s="3">
        <v>-1.3774104683195501E-2</v>
      </c>
      <c r="AI75" s="3">
        <v>2.2625698324022302E-2</v>
      </c>
      <c r="AJ75" s="3">
        <v>-1.9108280254777E-2</v>
      </c>
      <c r="AK75" s="3">
        <v>-2.8409090909090901E-2</v>
      </c>
      <c r="AL75" s="3">
        <v>-4.8732943469785503E-2</v>
      </c>
      <c r="AM75" s="3">
        <v>2.7810304449648701E-2</v>
      </c>
      <c r="AN75" s="3">
        <v>2.0171318043658501E-2</v>
      </c>
      <c r="AO75" s="3">
        <v>-4.4962080173347803E-2</v>
      </c>
      <c r="AP75" s="3">
        <v>-1.4180374361883101E-2</v>
      </c>
      <c r="AQ75" s="3">
        <v>4.25776754890679E-2</v>
      </c>
      <c r="AR75" s="3">
        <v>1.63978494623656E-2</v>
      </c>
      <c r="AS75" s="3">
        <v>-5.7127743983073298E-2</v>
      </c>
      <c r="AT75" s="3">
        <v>7.2089761570827596E-2</v>
      </c>
      <c r="AU75" s="3">
        <v>-8.6865515436943999E-2</v>
      </c>
      <c r="AV75" s="3">
        <v>1.11049416990561E-3</v>
      </c>
      <c r="AW75" s="3">
        <v>-1.3311148086522499E-2</v>
      </c>
      <c r="AX75" s="3">
        <v>-3.8504777965148999E-2</v>
      </c>
      <c r="AY75" s="3">
        <v>-1.6954106986261298E-2</v>
      </c>
      <c r="AZ75" s="3">
        <v>3.5808629292632697E-2</v>
      </c>
      <c r="BA75" s="3">
        <v>1.1618022102578601E-2</v>
      </c>
      <c r="BB75" s="3">
        <v>6.8347338935574195E-2</v>
      </c>
      <c r="BC75" s="3">
        <v>7.34137388568432E-2</v>
      </c>
      <c r="BD75" s="3">
        <v>2.6444662095984402E-2</v>
      </c>
      <c r="BE75" s="3">
        <v>0.11593511450381699</v>
      </c>
      <c r="BF75" s="3">
        <v>0.120991876870457</v>
      </c>
      <c r="BG75" s="3">
        <v>4.5003813882532398E-2</v>
      </c>
      <c r="BH75" s="3">
        <v>3.1696014828544998E-2</v>
      </c>
      <c r="BK75" s="8"/>
    </row>
    <row r="76" spans="1:63" x14ac:dyDescent="0.75">
      <c r="A76" s="18" t="s">
        <v>12</v>
      </c>
      <c r="B76" s="4"/>
      <c r="C76" s="4">
        <v>-4.9129989764585498E-2</v>
      </c>
      <c r="D76" s="4">
        <v>-6.3091482649842295E-2</v>
      </c>
      <c r="E76" s="4">
        <v>-8.47362514029181E-2</v>
      </c>
      <c r="F76" s="4">
        <v>-0.109007458405049</v>
      </c>
      <c r="G76" s="4">
        <v>3.5415325177076601E-2</v>
      </c>
      <c r="H76" s="4">
        <v>3.54477611940298E-2</v>
      </c>
      <c r="I76" s="4">
        <v>-7.1469740634005796E-2</v>
      </c>
      <c r="J76" s="4">
        <v>1.3035381750465499E-2</v>
      </c>
      <c r="K76" s="4">
        <v>3.125E-2</v>
      </c>
      <c r="L76" s="4">
        <v>2.5153717160424801E-2</v>
      </c>
      <c r="M76" s="3">
        <v>-4.2529989094874598E-2</v>
      </c>
      <c r="N76" s="3">
        <v>-1.5375854214123019E-2</v>
      </c>
      <c r="O76" s="3">
        <v>-6.9404279930596058E-3</v>
      </c>
      <c r="P76" s="3">
        <v>0.18535211267605645</v>
      </c>
      <c r="Q76" s="3">
        <v>-9.7908745247148196E-2</v>
      </c>
      <c r="R76" s="3">
        <v>-0.13056528264132</v>
      </c>
      <c r="S76" s="3">
        <v>3.1645569620253097E-2</v>
      </c>
      <c r="T76" s="3">
        <v>-6.6369213608477404E-2</v>
      </c>
      <c r="U76" s="3">
        <v>-6.8807339449541201E-3</v>
      </c>
      <c r="V76" s="3">
        <v>-1.38568129330254E-2</v>
      </c>
      <c r="W76" s="3">
        <v>5.7962529274004602E-2</v>
      </c>
      <c r="X76" s="3">
        <v>5.8977035490605401E-2</v>
      </c>
      <c r="Y76" s="3">
        <v>-7.6392311483489406E-2</v>
      </c>
      <c r="Z76" s="3">
        <v>8.9647812166488705E-2</v>
      </c>
      <c r="AA76" s="3">
        <v>3.08521057786483E-2</v>
      </c>
      <c r="AB76" s="3">
        <v>-7.6887661141804703E-2</v>
      </c>
      <c r="AC76" s="3">
        <v>0.104738154613466</v>
      </c>
      <c r="AD76" s="3">
        <v>-4.8408198866114201E-2</v>
      </c>
      <c r="AE76" s="3">
        <v>-6.6911090742438104E-2</v>
      </c>
      <c r="AF76" s="3">
        <v>-1.6699410609037301E-2</v>
      </c>
      <c r="AG76" s="3">
        <v>-4.8449612403100699E-4</v>
      </c>
      <c r="AH76" s="3">
        <v>-2.4236548715462901E-2</v>
      </c>
      <c r="AI76" s="3">
        <v>2.63288623944361E-2</v>
      </c>
      <c r="AJ76" s="3">
        <v>-0.114800759013282</v>
      </c>
      <c r="AK76" s="3">
        <v>-6.4308681672025697E-3</v>
      </c>
      <c r="AL76" s="3">
        <v>-7.49730312837108E-2</v>
      </c>
      <c r="AM76" s="3">
        <v>0.17317784256559701</v>
      </c>
      <c r="AN76" s="3">
        <v>3.4330554193231902E-2</v>
      </c>
      <c r="AO76" s="3">
        <v>-7.5865339023233794E-2</v>
      </c>
      <c r="AP76" s="3">
        <v>-6.2341611758742997E-2</v>
      </c>
      <c r="AQ76" s="3">
        <v>7.1891891891891796E-2</v>
      </c>
      <c r="AR76" s="3">
        <v>2.62228946041352E-2</v>
      </c>
      <c r="AS76" s="3">
        <v>5.2452646915978701E-2</v>
      </c>
      <c r="AT76" s="3">
        <v>3.1379787724965302E-2</v>
      </c>
      <c r="AU76" s="3">
        <v>-8.9485458612975598E-3</v>
      </c>
      <c r="AV76" s="3">
        <v>-4.7511312217194603E-2</v>
      </c>
      <c r="AW76" s="3">
        <v>6.8883610451306407E-2</v>
      </c>
      <c r="AX76" s="3">
        <v>-6.7999999999999894E-2</v>
      </c>
      <c r="AY76" s="3">
        <v>-6.67620410109682E-3</v>
      </c>
      <c r="AZ76" s="3">
        <v>-6.0649474689589297E-2</v>
      </c>
      <c r="BA76" s="3">
        <v>8.0325368581596293E-2</v>
      </c>
      <c r="BB76" s="3">
        <v>2.5058004640371199E-2</v>
      </c>
      <c r="BC76" s="3">
        <v>4.6627433227704802E-2</v>
      </c>
      <c r="BD76" s="3">
        <v>3.5467128027681698E-2</v>
      </c>
      <c r="BE76" s="3">
        <v>-2.5000000000000001E-2</v>
      </c>
      <c r="BF76" s="3">
        <v>9.4871794871795007E-2</v>
      </c>
      <c r="BG76" s="3">
        <v>3.5128805620608897E-2</v>
      </c>
      <c r="BH76" s="3">
        <v>1.08864696734059E-2</v>
      </c>
      <c r="BK76" s="8"/>
    </row>
    <row r="77" spans="1:63" x14ac:dyDescent="0.75">
      <c r="A77" s="18" t="s">
        <v>13</v>
      </c>
      <c r="B77" s="4"/>
      <c r="C77" s="4">
        <v>-8.2329756952047306E-2</v>
      </c>
      <c r="D77" s="4">
        <v>4.4233055885850199E-2</v>
      </c>
      <c r="E77" s="4">
        <v>1.18424049191528E-2</v>
      </c>
      <c r="F77" s="4">
        <v>-6.8803227252353202E-2</v>
      </c>
      <c r="G77" s="4">
        <v>6.4019253910950702E-2</v>
      </c>
      <c r="H77" s="4">
        <v>-2.4881248586292701E-3</v>
      </c>
      <c r="I77" s="4">
        <v>0.18844504626495101</v>
      </c>
      <c r="J77" s="4">
        <v>-4.8423851120395003E-2</v>
      </c>
      <c r="K77" s="4">
        <v>8.8605068848533197E-2</v>
      </c>
      <c r="L77" s="4">
        <v>-8.9465035603432507E-3</v>
      </c>
      <c r="M77" s="3">
        <v>-2.2660280029476731E-2</v>
      </c>
      <c r="N77" s="3">
        <v>-2.2676161919040538E-2</v>
      </c>
      <c r="O77" s="3">
        <v>-1.0546500479386434E-2</v>
      </c>
      <c r="P77" s="3">
        <v>4.550713459313549E-2</v>
      </c>
      <c r="Q77" s="3">
        <v>6.6580597565473895E-2</v>
      </c>
      <c r="R77" s="3">
        <v>6.3862660944206007E-2</v>
      </c>
      <c r="S77" s="3">
        <v>-4.63127319670808E-2</v>
      </c>
      <c r="T77" s="3">
        <v>4.9407783417935697E-2</v>
      </c>
      <c r="U77" s="3">
        <v>-1.8263377122717001E-2</v>
      </c>
      <c r="V77" s="3">
        <v>7.7186684073106998E-2</v>
      </c>
      <c r="W77" s="3">
        <v>-3.1813361611876902E-2</v>
      </c>
      <c r="X77" s="3">
        <v>-2.5660964230171002E-2</v>
      </c>
      <c r="Y77" s="3">
        <v>-3.4158020750199497E-2</v>
      </c>
      <c r="Z77" s="3">
        <v>9.19238345370978E-3</v>
      </c>
      <c r="AA77" s="3">
        <v>-2.9277813923226999E-3</v>
      </c>
      <c r="AB77" s="3">
        <v>-3.8573743922204203E-2</v>
      </c>
      <c r="AC77" s="3">
        <v>-4.5347269049224502E-2</v>
      </c>
      <c r="AD77" s="3">
        <v>-6.3792499123729404E-2</v>
      </c>
      <c r="AE77" s="3">
        <v>5.0168476226132498E-2</v>
      </c>
      <c r="AF77" s="3">
        <v>-5.20499108734402E-2</v>
      </c>
      <c r="AG77" s="3">
        <v>4.0888722927557797E-2</v>
      </c>
      <c r="AH77" s="3">
        <v>-5.6143497757847501E-2</v>
      </c>
      <c r="AI77" s="3">
        <v>5.8342835423793198E-2</v>
      </c>
      <c r="AJ77" s="3">
        <v>5.5306962591730797E-2</v>
      </c>
      <c r="AK77" s="3">
        <v>-4.0705563093622697E-3</v>
      </c>
      <c r="AL77" s="3">
        <v>-1.29163834126444E-2</v>
      </c>
      <c r="AM77" s="3">
        <v>-9.0909090909090898E-2</v>
      </c>
      <c r="AN77" s="3">
        <v>2.7451722832260401E-2</v>
      </c>
      <c r="AO77" s="3">
        <v>-1.75051163124171E-2</v>
      </c>
      <c r="AP77" s="3">
        <v>-4.6524675163609801E-2</v>
      </c>
      <c r="AQ77" s="3">
        <v>1.0581990805817299E-2</v>
      </c>
      <c r="AR77" s="3">
        <v>2.3075423025381601E-2</v>
      </c>
      <c r="AS77" s="3">
        <v>5.4778626058709099E-3</v>
      </c>
      <c r="AT77" s="3">
        <v>5.0911123572758198E-2</v>
      </c>
      <c r="AU77" s="3">
        <v>-0.100107250004859</v>
      </c>
      <c r="AV77" s="3">
        <v>6.7379944244261303E-3</v>
      </c>
      <c r="AW77" s="3">
        <v>-0.12283466178165101</v>
      </c>
      <c r="AX77" s="3">
        <v>4.9473963324849803E-2</v>
      </c>
      <c r="AY77" s="3">
        <v>3.4769544143493002E-2</v>
      </c>
      <c r="AZ77" s="3">
        <v>0.119155016378809</v>
      </c>
      <c r="BA77" s="3">
        <v>5.11270466555949E-2</v>
      </c>
      <c r="BB77" s="3">
        <v>5.9159314911796997E-2</v>
      </c>
      <c r="BC77" s="3">
        <v>-9.4724949150609694E-3</v>
      </c>
      <c r="BD77" s="3">
        <v>4.94636977545881E-3</v>
      </c>
      <c r="BE77" s="3">
        <v>0.12628991089901301</v>
      </c>
      <c r="BF77" s="3">
        <v>2.3560235747294801E-2</v>
      </c>
      <c r="BG77" s="3">
        <v>1.0514333705787599E-2</v>
      </c>
      <c r="BH77" s="3">
        <v>0.15071004023451801</v>
      </c>
      <c r="BK77" s="8"/>
    </row>
    <row r="78" spans="1:63" x14ac:dyDescent="0.75">
      <c r="A78" s="18" t="s">
        <v>14</v>
      </c>
      <c r="B78" s="4"/>
      <c r="C78" s="4">
        <v>-1.80396873120866E-3</v>
      </c>
      <c r="D78" s="4">
        <v>2.5421686746988002E-2</v>
      </c>
      <c r="E78" s="4">
        <v>4.6998002584890098E-4</v>
      </c>
      <c r="F78" s="4">
        <v>-8.9887640449438193E-3</v>
      </c>
      <c r="G78" s="4">
        <v>1.5514977920993E-3</v>
      </c>
      <c r="H78" s="4">
        <v>-1.14394661582459E-2</v>
      </c>
      <c r="I78" s="4">
        <v>-3.51132098316988E-2</v>
      </c>
      <c r="J78" s="4">
        <v>-1.88189233278956E-3</v>
      </c>
      <c r="K78" s="4">
        <v>1.5086742736035101E-3</v>
      </c>
      <c r="L78" s="4">
        <v>5.4218389218304497E-3</v>
      </c>
      <c r="M78" s="3">
        <v>-1.2542330364984089E-4</v>
      </c>
      <c r="N78" s="3">
        <v>9.2824887104867582E-3</v>
      </c>
      <c r="O78" s="3">
        <v>7.2274143302180072E-3</v>
      </c>
      <c r="P78" s="3">
        <v>-6.0621056538413542E-3</v>
      </c>
      <c r="Q78" s="3">
        <v>2.8628329599203299E-3</v>
      </c>
      <c r="R78" s="3">
        <v>1.1449906658369599E-2</v>
      </c>
      <c r="S78" s="3">
        <v>-1.3165989910175899E-2</v>
      </c>
      <c r="T78" s="3">
        <v>-2.9925187032418901E-3</v>
      </c>
      <c r="U78" s="3">
        <v>-4.5141065830720997E-3</v>
      </c>
      <c r="V78" s="3">
        <v>0</v>
      </c>
      <c r="W78" s="3">
        <v>-1.9901750850233001E-2</v>
      </c>
      <c r="X78" s="3">
        <v>-8.6451612903225804E-3</v>
      </c>
      <c r="Y78" s="3">
        <v>9.1110243394507302E-3</v>
      </c>
      <c r="Z78" s="3">
        <v>-1.25112859538243E-2</v>
      </c>
      <c r="AA78" s="3">
        <v>9.6934765522661698E-3</v>
      </c>
      <c r="AB78" s="3">
        <v>-2.0757654385054401E-3</v>
      </c>
      <c r="AC78" s="3">
        <v>-6.3702548101923998E-3</v>
      </c>
      <c r="AD78" s="3">
        <v>8.7811271297509805E-3</v>
      </c>
      <c r="AE78" s="3">
        <v>-1.23424710926334E-2</v>
      </c>
      <c r="AF78" s="3">
        <v>-2.8939752696658699E-3</v>
      </c>
      <c r="AG78" s="3">
        <v>1.07086197778952E-2</v>
      </c>
      <c r="AH78" s="3">
        <v>2.14519293655984E-2</v>
      </c>
      <c r="AI78" s="3">
        <v>3.7136637213471598E-3</v>
      </c>
      <c r="AJ78" s="3">
        <v>-6.2364770268550302E-3</v>
      </c>
      <c r="AK78" s="3">
        <v>1.8186475409835999E-2</v>
      </c>
      <c r="AL78" s="3">
        <v>-4.4025157232704401E-3</v>
      </c>
      <c r="AM78" s="3">
        <v>2.3079833522512201E-2</v>
      </c>
      <c r="AN78" s="3">
        <v>9.6153846153845795E-3</v>
      </c>
      <c r="AO78" s="3">
        <v>-4.2735042735042601E-3</v>
      </c>
      <c r="AP78" s="3">
        <v>2.9932803909590699E-2</v>
      </c>
      <c r="AQ78" s="3">
        <v>-1.06761565836299E-2</v>
      </c>
      <c r="AR78" s="3">
        <v>-1.19904076738564E-4</v>
      </c>
      <c r="AS78" s="3">
        <v>-7.67110152223416E-3</v>
      </c>
      <c r="AT78" s="3">
        <v>-7.2472520835850096E-3</v>
      </c>
      <c r="AU78" s="3">
        <v>2.51855456868233E-2</v>
      </c>
      <c r="AV78" s="3">
        <v>2.4471370871941098E-2</v>
      </c>
      <c r="AW78" s="3">
        <v>2.92207792207793E-2</v>
      </c>
      <c r="AX78" s="3">
        <v>2.7039206849932599E-3</v>
      </c>
      <c r="AY78" s="3">
        <v>1.57551204141337E-3</v>
      </c>
      <c r="AZ78" s="3">
        <v>7.8651685393249504E-4</v>
      </c>
      <c r="BA78" s="3">
        <v>6.5117323453463003E-3</v>
      </c>
      <c r="BB78" s="3">
        <v>-5.4681397165494703E-3</v>
      </c>
      <c r="BC78" s="3">
        <v>2.01974865350096E-3</v>
      </c>
      <c r="BD78" s="3">
        <v>-9.4064949608062606E-3</v>
      </c>
      <c r="BE78" s="3">
        <v>2.4940482938442502E-3</v>
      </c>
      <c r="BF78" s="3">
        <v>-6.7850277055292495E-4</v>
      </c>
      <c r="BG78" s="3">
        <v>-7.5817585153332701E-3</v>
      </c>
      <c r="BH78" s="3">
        <v>-2.42389431361286E-2</v>
      </c>
      <c r="BK78" s="8"/>
    </row>
    <row r="79" spans="1:63" x14ac:dyDescent="0.75">
      <c r="A79" s="18" t="s">
        <v>15</v>
      </c>
      <c r="B79" s="4"/>
      <c r="C79" s="4">
        <v>8.4909301428020105E-3</v>
      </c>
      <c r="D79" s="4">
        <v>5.5300420972062801E-2</v>
      </c>
      <c r="E79" s="4">
        <v>1.21486854034451E-2</v>
      </c>
      <c r="F79" s="4">
        <v>-1.49954832881662E-2</v>
      </c>
      <c r="G79" s="4">
        <v>-1.30227439471754E-2</v>
      </c>
      <c r="H79" s="4">
        <v>-3.2335997026574997E-2</v>
      </c>
      <c r="I79" s="4">
        <v>-6.2185199535063899E-2</v>
      </c>
      <c r="J79" s="4">
        <v>-4.13104730427598E-3</v>
      </c>
      <c r="K79" s="4">
        <v>1.24455465851743E-3</v>
      </c>
      <c r="L79" s="4">
        <v>1.37873361061755E-2</v>
      </c>
      <c r="M79" s="3">
        <v>-5.3575108180506925E-3</v>
      </c>
      <c r="N79" s="3">
        <v>1.4087424901595202E-2</v>
      </c>
      <c r="O79" s="3">
        <v>1.3382746551369173E-2</v>
      </c>
      <c r="P79" s="3">
        <v>-8.1267777326288204E-4</v>
      </c>
      <c r="Q79" s="3">
        <v>-4.6766978446522896E-3</v>
      </c>
      <c r="R79" s="3">
        <v>2.8836251287332599E-2</v>
      </c>
      <c r="S79" s="3">
        <v>-2.1021021021020998E-2</v>
      </c>
      <c r="T79" s="3">
        <v>-2.24948875255623E-3</v>
      </c>
      <c r="U79" s="3">
        <v>2.6848409748038001E-3</v>
      </c>
      <c r="V79" s="3">
        <v>8.4449021627188408E-3</v>
      </c>
      <c r="W79" s="3">
        <v>-3.3905228758169897E-2</v>
      </c>
      <c r="X79" s="3">
        <v>-2.27804981903342E-2</v>
      </c>
      <c r="Y79" s="3">
        <v>2.2222222222222199E-2</v>
      </c>
      <c r="Z79" s="3">
        <v>-1.8968456947996499E-2</v>
      </c>
      <c r="AA79" s="3">
        <v>1.4860139860139799E-2</v>
      </c>
      <c r="AB79" s="3">
        <v>-8.6132644272179102E-4</v>
      </c>
      <c r="AC79" s="3">
        <v>-1.40086206896551E-2</v>
      </c>
      <c r="AD79" s="3">
        <v>1.4062843331136001E-2</v>
      </c>
      <c r="AE79" s="3">
        <v>-2.5785482123510201E-2</v>
      </c>
      <c r="AF79" s="3">
        <v>-1.6903914590747301E-2</v>
      </c>
      <c r="AG79" s="3">
        <v>1.7500000000000002E-2</v>
      </c>
      <c r="AH79" s="3">
        <v>4.3555952646861698E-2</v>
      </c>
      <c r="AI79" s="3">
        <v>4.70890410958904E-3</v>
      </c>
      <c r="AJ79" s="3">
        <v>-1.09114249037227E-2</v>
      </c>
      <c r="AK79" s="3">
        <v>3.5907419424615998E-2</v>
      </c>
      <c r="AL79" s="3">
        <v>-1.46168302359574E-2</v>
      </c>
      <c r="AM79" s="3">
        <v>4.7041294167730903E-2</v>
      </c>
      <c r="AN79" s="3">
        <v>1.21976011384428E-2</v>
      </c>
      <c r="AO79" s="3">
        <v>0</v>
      </c>
      <c r="AP79" s="3">
        <v>6.7204843592330907E-2</v>
      </c>
      <c r="AQ79" s="3">
        <v>-1.7776096822995399E-2</v>
      </c>
      <c r="AR79" s="3">
        <v>-5.7758952637658699E-3</v>
      </c>
      <c r="AS79" s="3">
        <v>-1.0118700136213301E-2</v>
      </c>
      <c r="AT79" s="3">
        <v>-1.9264792608610099E-2</v>
      </c>
      <c r="AU79" s="3">
        <v>4.8907596712768099E-2</v>
      </c>
      <c r="AV79" s="3">
        <v>4.7088218335575603E-2</v>
      </c>
      <c r="AW79" s="3">
        <v>5.1762114537444899E-2</v>
      </c>
      <c r="AX79" s="3">
        <v>1.0994764397905799E-2</v>
      </c>
      <c r="AY79" s="3">
        <v>-6.44038294168847E-3</v>
      </c>
      <c r="AZ79" s="3">
        <v>1.0511562718991099E-3</v>
      </c>
      <c r="BA79" s="3">
        <v>2.0826041302065099E-2</v>
      </c>
      <c r="BB79" s="3">
        <v>-2.73309116069884E-2</v>
      </c>
      <c r="BC79" s="3">
        <v>3.2011381824648098E-3</v>
      </c>
      <c r="BD79" s="3">
        <v>-2.1627371033504698E-2</v>
      </c>
      <c r="BE79" s="3">
        <v>6.8357618276668796E-3</v>
      </c>
      <c r="BF79" s="3">
        <v>-9.8266928711809899E-3</v>
      </c>
      <c r="BG79" s="3">
        <v>-2.5802959220497999E-2</v>
      </c>
      <c r="BH79" s="3">
        <v>-4.7307404637247599E-2</v>
      </c>
      <c r="BK79" s="8"/>
    </row>
    <row r="80" spans="1:63" x14ac:dyDescent="0.75">
      <c r="A80" s="18" t="s">
        <v>16</v>
      </c>
      <c r="B80" s="4"/>
      <c r="C80" s="4">
        <v>5.00333555703803E-2</v>
      </c>
      <c r="D80" s="4">
        <v>-2.7318932655654399E-2</v>
      </c>
      <c r="E80" s="4">
        <v>-2.21835580687255E-2</v>
      </c>
      <c r="F80" s="4">
        <v>-3.5809608540925297E-2</v>
      </c>
      <c r="G80" s="4">
        <v>-7.6124567474048402E-2</v>
      </c>
      <c r="H80" s="4">
        <v>3.1960049937577999E-2</v>
      </c>
      <c r="I80" s="4">
        <v>7.5150060024009604E-2</v>
      </c>
      <c r="J80" s="4">
        <v>3.6623492630638702E-2</v>
      </c>
      <c r="K80" s="4">
        <v>-4.5854031333588102E-3</v>
      </c>
      <c r="L80" s="4">
        <v>3.2149712092130502E-2</v>
      </c>
      <c r="M80" s="3">
        <v>3.0915853091585399E-2</v>
      </c>
      <c r="N80" s="3">
        <v>0.11860202931228869</v>
      </c>
      <c r="O80" s="3">
        <v>1.3744273219491898E-2</v>
      </c>
      <c r="P80" s="3">
        <v>-4.4371405094494665E-2</v>
      </c>
      <c r="Q80" s="3">
        <v>-2.2884283246977499E-2</v>
      </c>
      <c r="R80" s="3">
        <v>-3.57931948740609E-2</v>
      </c>
      <c r="S80" s="3">
        <v>5.6370302474793701E-2</v>
      </c>
      <c r="T80" s="3">
        <v>9.00216919739696E-2</v>
      </c>
      <c r="U80" s="3">
        <v>-3.5314550366653798E-2</v>
      </c>
      <c r="V80" s="3">
        <v>-2.7405481096219202E-2</v>
      </c>
      <c r="W80" s="3">
        <v>1.25384953805543E-2</v>
      </c>
      <c r="X80" s="3">
        <v>4.5622420160764702E-3</v>
      </c>
      <c r="Y80" s="3">
        <v>-0.112673010380622</v>
      </c>
      <c r="Z80" s="3">
        <v>3.4365098708262203E-2</v>
      </c>
      <c r="AA80" s="3">
        <v>-5.50107629753647E-3</v>
      </c>
      <c r="AB80" s="3">
        <v>2.6695526695526599E-2</v>
      </c>
      <c r="AC80" s="3">
        <v>-6.3764291996481898E-3</v>
      </c>
      <c r="AD80" s="3">
        <v>0</v>
      </c>
      <c r="AE80" s="3">
        <v>5.2002655454746603E-2</v>
      </c>
      <c r="AF80" s="3">
        <v>-1.5986537652503099E-2</v>
      </c>
      <c r="AG80" s="3">
        <v>-1.3911620294598999E-2</v>
      </c>
      <c r="AH80" s="3">
        <v>2.8008298755186699E-2</v>
      </c>
      <c r="AI80" s="3">
        <v>-9.6092248558616207E-3</v>
      </c>
      <c r="AJ80" s="3">
        <v>3.6222509702457897E-2</v>
      </c>
      <c r="AK80" s="3">
        <v>-9.5713691219309095E-3</v>
      </c>
      <c r="AL80" s="3">
        <v>-3.9915966386554598E-2</v>
      </c>
      <c r="AM80" s="3">
        <v>-7.7834936255871096E-2</v>
      </c>
      <c r="AN80" s="3">
        <v>1.23696337618238E-2</v>
      </c>
      <c r="AO80" s="3">
        <v>1.7913818359375E-2</v>
      </c>
      <c r="AP80" s="3">
        <v>-7.6186193260095195E-2</v>
      </c>
      <c r="AQ80" s="3">
        <v>6.3901613744757696E-2</v>
      </c>
      <c r="AR80" s="3">
        <v>6.2783274984260506E-2</v>
      </c>
      <c r="AS80" s="3">
        <v>3.14670904955952E-2</v>
      </c>
      <c r="AT80" s="3">
        <v>-2.1790325129497101E-3</v>
      </c>
      <c r="AU80" s="3">
        <v>-6.1606429635262999E-2</v>
      </c>
      <c r="AV80" s="3">
        <v>-9.2986782736035306E-2</v>
      </c>
      <c r="AW80" s="3">
        <v>-9.01679869088029E-2</v>
      </c>
      <c r="AX80" s="3">
        <v>-6.6521859386463295E-2</v>
      </c>
      <c r="AY80" s="3">
        <v>8.1433226104855996E-2</v>
      </c>
      <c r="AZ80" s="3">
        <v>-3.3383504007845101E-2</v>
      </c>
      <c r="BA80" s="3">
        <v>7.6218055085184505E-2</v>
      </c>
      <c r="BB80" s="3">
        <v>-2.30838593203978E-2</v>
      </c>
      <c r="BC80" s="3">
        <v>3.0970406490085801E-2</v>
      </c>
      <c r="BD80" s="3">
        <v>-3.6048023830602599E-2</v>
      </c>
      <c r="BE80" s="3">
        <v>2.2418464129648801E-2</v>
      </c>
      <c r="BF80" s="3">
        <v>1.9047632565926099E-2</v>
      </c>
      <c r="BG80" s="3">
        <v>2.5283361839909299E-2</v>
      </c>
      <c r="BH80" s="3">
        <v>7.01534513895652E-3</v>
      </c>
      <c r="BK80" s="8"/>
    </row>
    <row r="81" spans="1:63" x14ac:dyDescent="0.75">
      <c r="A81" s="18" t="s">
        <v>17</v>
      </c>
      <c r="B81" s="4"/>
      <c r="C81" s="4">
        <v>-3.0911901081916501E-4</v>
      </c>
      <c r="D81" s="4">
        <v>2.99938157081014E-2</v>
      </c>
      <c r="E81" s="4">
        <v>-0.14719626168224301</v>
      </c>
      <c r="F81" s="4">
        <v>5.0684931506849301E-2</v>
      </c>
      <c r="G81" s="4">
        <v>-0.23554976097349001</v>
      </c>
      <c r="H81" s="4">
        <v>9.0392268334280795E-2</v>
      </c>
      <c r="I81" s="4">
        <v>1.0983981693363801E-2</v>
      </c>
      <c r="J81" s="4">
        <v>0.197827071072884</v>
      </c>
      <c r="K81" s="4">
        <v>1.4379084967320301E-2</v>
      </c>
      <c r="L81" s="4">
        <v>3.2216494845360802E-4</v>
      </c>
      <c r="M81" s="3">
        <v>-4.8631239935587822E-2</v>
      </c>
      <c r="N81" s="3">
        <v>2.0311442112390665E-3</v>
      </c>
      <c r="O81" s="3">
        <v>8.9492873715611543E-2</v>
      </c>
      <c r="P81" s="3">
        <v>1.9166413142683414E-2</v>
      </c>
      <c r="Q81" s="3">
        <v>-4.6868846002363101E-2</v>
      </c>
      <c r="R81" s="3">
        <v>-4.0909090909090902E-2</v>
      </c>
      <c r="S81" s="3">
        <v>3.31753554502369E-2</v>
      </c>
      <c r="T81" s="3">
        <v>0.13427856547122599</v>
      </c>
      <c r="U81" s="3">
        <v>-4.41780821917808E-2</v>
      </c>
      <c r="V81" s="3">
        <v>2.8663561447509801E-2</v>
      </c>
      <c r="W81" s="3">
        <v>-1.9660411081322601E-2</v>
      </c>
      <c r="X81" s="3">
        <v>-1.94469766028562E-2</v>
      </c>
      <c r="Y81" s="3">
        <v>-5.1131081499845001E-2</v>
      </c>
      <c r="Z81" s="3">
        <v>-5.0293925538863402E-2</v>
      </c>
      <c r="AA81" s="3">
        <v>1.5156507413508999E-2</v>
      </c>
      <c r="AB81" s="3">
        <v>-7.4651087309315096E-3</v>
      </c>
      <c r="AC81" s="3">
        <v>-0.14665444546287801</v>
      </c>
      <c r="AD81" s="3">
        <v>0.147153598281417</v>
      </c>
      <c r="AE81" s="3">
        <v>8.4737827715355804E-2</v>
      </c>
      <c r="AF81" s="3">
        <v>9.0634441087613198E-3</v>
      </c>
      <c r="AG81" s="3">
        <v>3.4060466896287701E-2</v>
      </c>
      <c r="AH81" s="3">
        <v>-9.7335307179866701E-2</v>
      </c>
      <c r="AI81" s="3">
        <v>-7.5506445672191502E-2</v>
      </c>
      <c r="AJ81" s="3">
        <v>7.9681274900398405E-3</v>
      </c>
      <c r="AK81" s="3">
        <v>0.16666666666666599</v>
      </c>
      <c r="AL81" s="3">
        <v>-3.67024280067758E-3</v>
      </c>
      <c r="AM81" s="3">
        <v>-6.9298952457695406E-2</v>
      </c>
      <c r="AN81" s="3">
        <v>-0.122655122655123</v>
      </c>
      <c r="AO81" s="3">
        <v>-1.22979617882614E-2</v>
      </c>
      <c r="AP81" s="3">
        <v>-9.8185718620553405E-2</v>
      </c>
      <c r="AQ81" s="3">
        <v>0.14556210610053</v>
      </c>
      <c r="AR81" s="3">
        <v>-9.0909071802167105E-2</v>
      </c>
      <c r="AS81" s="3">
        <v>-7.0235173690080005E-2</v>
      </c>
      <c r="AT81" s="3">
        <v>4.7671431676103097E-2</v>
      </c>
      <c r="AU81" s="3">
        <v>-0.14062067820516</v>
      </c>
      <c r="AV81" s="3">
        <v>4.8796357507576698E-3</v>
      </c>
      <c r="AW81" s="3">
        <v>-0.218841023568877</v>
      </c>
      <c r="AX81" s="3">
        <v>-2.27932031928747E-2</v>
      </c>
      <c r="AY81" s="3">
        <v>-9.6735682113740798E-2</v>
      </c>
      <c r="AZ81" s="3">
        <v>-0.13574256774559601</v>
      </c>
      <c r="BA81" s="3">
        <v>-2.6099536277347998E-2</v>
      </c>
      <c r="BB81" s="3">
        <v>9.4292803970223299E-2</v>
      </c>
      <c r="BC81" s="3">
        <v>0.144671174133716</v>
      </c>
      <c r="BD81" s="3">
        <v>3.9223431600179201E-2</v>
      </c>
      <c r="BE81" s="3">
        <v>4.6147883381421999E-2</v>
      </c>
      <c r="BF81" s="3">
        <v>2.4790443358237799E-2</v>
      </c>
      <c r="BG81" s="3">
        <v>5.4029656123163898E-2</v>
      </c>
      <c r="BH81" s="3">
        <v>7.8751429091291195E-2</v>
      </c>
      <c r="BK81" s="8"/>
    </row>
    <row r="82" spans="1:63" x14ac:dyDescent="0.75">
      <c r="A82" s="18" t="s">
        <v>18</v>
      </c>
      <c r="B82" s="4"/>
      <c r="C82" s="4">
        <v>-5.8099953581927898E-2</v>
      </c>
      <c r="D82" s="4">
        <v>8.4681724845995898E-2</v>
      </c>
      <c r="E82" s="4">
        <v>2.2675907789663999E-2</v>
      </c>
      <c r="F82" s="4">
        <v>-3.39594843462247E-2</v>
      </c>
      <c r="G82" s="4">
        <v>4.3464999237456201E-3</v>
      </c>
      <c r="H82" s="4">
        <v>-3.3406726900007601E-2</v>
      </c>
      <c r="I82" s="4">
        <v>-8.0664108387501002E-2</v>
      </c>
      <c r="J82" s="4">
        <v>-1.89113212369026E-2</v>
      </c>
      <c r="K82" s="4">
        <v>4.9467209564238099E-2</v>
      </c>
      <c r="L82" s="4">
        <v>3.5083374607891703E-2</v>
      </c>
      <c r="M82" s="3">
        <v>-4.7725103404390179E-3</v>
      </c>
      <c r="N82" s="3">
        <v>1.366687979539627E-2</v>
      </c>
      <c r="O82" s="3">
        <v>2.9094912322089606E-3</v>
      </c>
      <c r="P82" s="3">
        <v>-2.5952642308295526E-2</v>
      </c>
      <c r="Q82" s="3">
        <v>1.9046094750320101E-2</v>
      </c>
      <c r="R82" s="3">
        <v>3.8322600910946997E-2</v>
      </c>
      <c r="S82" s="3">
        <v>-2.8286189683860201E-2</v>
      </c>
      <c r="T82" s="3">
        <v>-1.11301369863013E-2</v>
      </c>
      <c r="U82" s="3">
        <v>1.56899662665725E-3</v>
      </c>
      <c r="V82" s="3">
        <v>2.55345813425236E-2</v>
      </c>
      <c r="W82" s="3">
        <v>2.2146118721461099E-2</v>
      </c>
      <c r="X82" s="3">
        <v>-1.87625642171096E-2</v>
      </c>
      <c r="Y82" s="3">
        <v>2.7196494674019702E-3</v>
      </c>
      <c r="Z82" s="3">
        <v>-6.1026143298425302E-3</v>
      </c>
      <c r="AA82" s="3">
        <v>-1.55436504942277E-2</v>
      </c>
      <c r="AB82" s="3">
        <v>-3.8476278071587301E-2</v>
      </c>
      <c r="AC82" s="3">
        <v>-2.5823264629234701E-2</v>
      </c>
      <c r="AD82" s="3">
        <v>-2.1806095979247701E-2</v>
      </c>
      <c r="AE82" s="3">
        <v>-8.7014170879257408E-3</v>
      </c>
      <c r="AF82" s="3">
        <v>1.5716435378699201E-2</v>
      </c>
      <c r="AG82" s="3">
        <v>4.2595019659239803E-3</v>
      </c>
      <c r="AH82" s="3">
        <v>4.5106035889070098E-2</v>
      </c>
      <c r="AI82" s="3">
        <v>2.91216898345888E-2</v>
      </c>
      <c r="AJ82" s="3">
        <v>-6.8668880169031003E-3</v>
      </c>
      <c r="AK82" s="3">
        <v>-1.82959098813033E-2</v>
      </c>
      <c r="AL82" s="3">
        <v>-9.8575279168271E-3</v>
      </c>
      <c r="AM82" s="3">
        <v>1.5018967252458E-2</v>
      </c>
      <c r="AN82" s="3">
        <v>7.8254900465258195E-2</v>
      </c>
      <c r="AO82" s="3">
        <v>8.91170686952392E-3</v>
      </c>
      <c r="AP82" s="3">
        <v>6.3708424311569506E-2</v>
      </c>
      <c r="AQ82" s="3">
        <v>-3.6942591276370701E-2</v>
      </c>
      <c r="AR82" s="3">
        <v>2.8447296978442799E-2</v>
      </c>
      <c r="AS82" s="3">
        <v>-3.2264486845075303E-2</v>
      </c>
      <c r="AT82" s="3">
        <v>3.4222873691248198E-2</v>
      </c>
      <c r="AU82" s="3">
        <v>3.8318167602781103E-2</v>
      </c>
      <c r="AV82" s="3">
        <v>-1.33510126054758E-2</v>
      </c>
      <c r="AW82" s="3">
        <v>1.5778041727573699E-2</v>
      </c>
      <c r="AX82" s="3">
        <v>6.1129886683180597E-2</v>
      </c>
      <c r="AY82" s="3">
        <v>2.9805967767122299E-2</v>
      </c>
      <c r="AZ82" s="3">
        <v>2.7858680246852799E-2</v>
      </c>
      <c r="BA82" s="3">
        <v>9.0914083597241305E-2</v>
      </c>
      <c r="BB82" s="3">
        <v>-3.67593974438818E-3</v>
      </c>
      <c r="BC82" s="3">
        <v>-4.1999381689736701E-2</v>
      </c>
      <c r="BD82" s="3">
        <v>-8.2300055847731608E-3</v>
      </c>
      <c r="BE82" s="3">
        <v>-5.63267960513694E-2</v>
      </c>
      <c r="BF82" s="3">
        <v>6.4124852381563596E-2</v>
      </c>
      <c r="BG82" s="3">
        <v>-2.5952793952108699E-2</v>
      </c>
      <c r="BH82" s="3">
        <v>-6.5665025560017298E-2</v>
      </c>
      <c r="BK82" s="8"/>
    </row>
    <row r="83" spans="1:63" x14ac:dyDescent="0.75">
      <c r="A83" s="18" t="s">
        <v>19</v>
      </c>
      <c r="B83" s="4"/>
      <c r="C83" s="4">
        <v>-0.102418766485212</v>
      </c>
      <c r="D83" s="4">
        <v>0.16081780215670399</v>
      </c>
      <c r="E83" s="4">
        <v>9.2573699189174699E-2</v>
      </c>
      <c r="F83" s="4">
        <v>-8.4919043193269095E-2</v>
      </c>
      <c r="G83" s="4">
        <v>2.7102154273801301E-2</v>
      </c>
      <c r="H83" s="4">
        <v>-7.3800353908608299E-2</v>
      </c>
      <c r="I83" s="4">
        <v>-7.9937479066651801E-2</v>
      </c>
      <c r="J83" s="4">
        <v>-2.9911418517170201E-2</v>
      </c>
      <c r="K83" s="4">
        <v>9.7191819375820901E-2</v>
      </c>
      <c r="L83" s="4">
        <v>4.8834314169307398E-2</v>
      </c>
      <c r="M83" s="3">
        <v>-1.0952252495279202E-2</v>
      </c>
      <c r="N83" s="3">
        <v>-5.8367881300458224E-2</v>
      </c>
      <c r="O83" s="3">
        <v>8.3420229405630764E-3</v>
      </c>
      <c r="P83" s="3">
        <v>-4.88530404439107E-2</v>
      </c>
      <c r="Q83" s="3">
        <v>9.5627593672941592E-3</v>
      </c>
      <c r="R83" s="3">
        <v>4.0926320777067003E-2</v>
      </c>
      <c r="S83" s="3">
        <v>-5.1152204836415298E-2</v>
      </c>
      <c r="T83" s="3">
        <v>1.01942911969297E-3</v>
      </c>
      <c r="U83" s="3">
        <v>-1.8820726622989802E-2</v>
      </c>
      <c r="V83" s="3">
        <v>4.07308486099308E-2</v>
      </c>
      <c r="W83" s="3">
        <v>5.59930008748906E-3</v>
      </c>
      <c r="X83" s="3">
        <v>-5.2978992078980498E-2</v>
      </c>
      <c r="Y83" s="3">
        <v>-8.7884114188738708E-3</v>
      </c>
      <c r="Z83" s="3">
        <v>2.8739146386205202E-3</v>
      </c>
      <c r="AA83" s="3">
        <v>3.4753978415950201E-3</v>
      </c>
      <c r="AB83" s="3">
        <v>-2.0854742187027701E-2</v>
      </c>
      <c r="AC83" s="3">
        <v>-3.9449314730213597E-2</v>
      </c>
      <c r="AD83" s="3">
        <v>-7.0374864295293396E-2</v>
      </c>
      <c r="AE83" s="3">
        <v>1.06477983100913E-2</v>
      </c>
      <c r="AF83" s="3">
        <v>-2.9227841218053201E-2</v>
      </c>
      <c r="AG83" s="3">
        <v>-1.2639766650461799E-2</v>
      </c>
      <c r="AH83" s="3">
        <v>9.30576070901033E-2</v>
      </c>
      <c r="AI83" s="3">
        <v>3.4234234234234197E-2</v>
      </c>
      <c r="AJ83" s="3">
        <v>-3.2416805068585797E-2</v>
      </c>
      <c r="AK83" s="3">
        <v>-3.3439287984742501E-2</v>
      </c>
      <c r="AL83" s="3">
        <v>-1.4469876348329301E-2</v>
      </c>
      <c r="AM83" s="3">
        <v>-2.7829684997330399E-2</v>
      </c>
      <c r="AN83" s="3">
        <v>4.7453229550730398E-2</v>
      </c>
      <c r="AO83" s="3">
        <v>6.9356698447937196E-2</v>
      </c>
      <c r="AP83" s="3">
        <v>0.109417407874939</v>
      </c>
      <c r="AQ83" s="3">
        <v>-7.3274448369415393E-2</v>
      </c>
      <c r="AR83" s="3">
        <v>6.2889769090514996E-2</v>
      </c>
      <c r="AS83" s="3">
        <v>-6.1141517841300001E-2</v>
      </c>
      <c r="AT83" s="3">
        <v>4.7644018696163498E-2</v>
      </c>
      <c r="AU83" s="3">
        <v>5.07781963469722E-3</v>
      </c>
      <c r="AV83" s="3">
        <v>-9.0283579099366101E-2</v>
      </c>
      <c r="AW83" s="3">
        <v>-0.14124052572877699</v>
      </c>
      <c r="AX83" s="3">
        <v>5.5105319487952699E-2</v>
      </c>
      <c r="AY83" s="3">
        <v>0.23549062159720499</v>
      </c>
      <c r="AZ83" s="3">
        <v>2.85188858719088E-3</v>
      </c>
      <c r="BA83" s="3">
        <v>0.29935079322761698</v>
      </c>
      <c r="BB83" s="3">
        <v>0.16858065401736999</v>
      </c>
      <c r="BC83" s="3">
        <v>-0.178359110511423</v>
      </c>
      <c r="BD83" s="3">
        <v>6.46975528231009E-3</v>
      </c>
      <c r="BE83" s="3">
        <v>-5.0674372251559401E-2</v>
      </c>
      <c r="BF83" s="3">
        <v>0.169034664475744</v>
      </c>
      <c r="BG83" s="3">
        <v>1.90064701232966E-2</v>
      </c>
      <c r="BH83" s="3">
        <v>-1.9448101854321598E-2</v>
      </c>
      <c r="BK83" s="8"/>
    </row>
    <row r="84" spans="1:63" x14ac:dyDescent="0.75">
      <c r="A84" s="18" t="s">
        <v>20</v>
      </c>
      <c r="B84" s="4"/>
      <c r="C84" s="4">
        <v>4.1152263374485601E-4</v>
      </c>
      <c r="D84" s="4">
        <v>0.179829890643985</v>
      </c>
      <c r="E84" s="4">
        <v>3.7761757638173701E-3</v>
      </c>
      <c r="F84" s="4">
        <v>-1.63879598662207E-2</v>
      </c>
      <c r="G84" s="4">
        <v>3.0601836110166598E-2</v>
      </c>
      <c r="H84" s="4">
        <v>8.3140877598152405E-2</v>
      </c>
      <c r="I84" s="4">
        <v>-0.101163831692032</v>
      </c>
      <c r="J84" s="4">
        <v>-8.9973439575033204E-2</v>
      </c>
      <c r="K84" s="4">
        <v>9.1207588471360804E-2</v>
      </c>
      <c r="L84" s="4">
        <v>-6.1224489795918401E-2</v>
      </c>
      <c r="M84" s="3">
        <v>-2.2429261559696378E-2</v>
      </c>
      <c r="N84" s="3">
        <v>-5.8242146134839357E-2</v>
      </c>
      <c r="O84" s="3">
        <v>-3.0359820089955081E-2</v>
      </c>
      <c r="P84" s="3">
        <v>-4.5558086560364308E-2</v>
      </c>
      <c r="Q84" s="3">
        <v>0.107796340493237</v>
      </c>
      <c r="R84" s="3">
        <v>-9.3870402802101502E-2</v>
      </c>
      <c r="S84" s="3">
        <v>-1.00502512562814E-2</v>
      </c>
      <c r="T84" s="3">
        <v>-2.3037875829754001E-2</v>
      </c>
      <c r="U84" s="3">
        <v>-7.7760497667185005E-4</v>
      </c>
      <c r="V84" s="3">
        <v>-1.7898832684824902E-2</v>
      </c>
      <c r="W84" s="3">
        <v>-3.4469096671949202E-2</v>
      </c>
      <c r="X84" s="3">
        <v>-1.9359936783879799E-2</v>
      </c>
      <c r="Y84" s="3">
        <v>-3.1426269137792097E-2</v>
      </c>
      <c r="Z84" s="3">
        <v>2.1630615640599E-2</v>
      </c>
      <c r="AA84" s="3">
        <v>7.3289902280130204E-3</v>
      </c>
      <c r="AB84" s="3">
        <v>-8.5782366957903006E-2</v>
      </c>
      <c r="AC84" s="3">
        <v>-4.5178105994787103E-2</v>
      </c>
      <c r="AD84" s="3">
        <v>-9.9911582670203294E-2</v>
      </c>
      <c r="AE84" s="3">
        <v>6.3850687622789698E-3</v>
      </c>
      <c r="AF84" s="3">
        <v>0.100048804294777</v>
      </c>
      <c r="AG84" s="3">
        <v>-7.6427651352511797E-2</v>
      </c>
      <c r="AH84" s="3">
        <v>-5.2998605299860502E-2</v>
      </c>
      <c r="AI84" s="3">
        <v>3.9764359351988202E-2</v>
      </c>
      <c r="AJ84" s="3">
        <v>-9.4854586129753907E-2</v>
      </c>
      <c r="AK84" s="3">
        <v>-4.05338606030647E-2</v>
      </c>
      <c r="AL84" s="3">
        <v>-4.0185471406491403E-2</v>
      </c>
      <c r="AM84" s="3">
        <v>0.122920021470746</v>
      </c>
      <c r="AN84" s="3">
        <v>2.1942110177404401E-2</v>
      </c>
      <c r="AO84" s="3">
        <v>-8.9538562773990693E-2</v>
      </c>
      <c r="AP84" s="3">
        <v>-6.2439539081184603E-2</v>
      </c>
      <c r="AQ84" s="3">
        <v>4.4398586675319401E-2</v>
      </c>
      <c r="AR84" s="3">
        <v>7.9090005960960105E-3</v>
      </c>
      <c r="AS84" s="3">
        <v>0.12897113795262499</v>
      </c>
      <c r="AT84" s="3">
        <v>8.9458157274084502E-2</v>
      </c>
      <c r="AU84" s="3">
        <v>-0.20855818086994901</v>
      </c>
      <c r="AV84" s="3">
        <v>5.6929522979500997E-2</v>
      </c>
      <c r="AW84" s="3">
        <v>6.2693143259347398E-2</v>
      </c>
      <c r="AX84" s="3">
        <v>-0.11674279684668599</v>
      </c>
      <c r="AY84" s="3">
        <v>-9.4073374533498094E-2</v>
      </c>
      <c r="AZ84" s="3">
        <v>2.9037171979764399E-2</v>
      </c>
      <c r="BA84" s="3">
        <v>0.177722742061804</v>
      </c>
      <c r="BB84" s="3">
        <v>6.1266485782252897E-2</v>
      </c>
      <c r="BC84" s="3">
        <v>-0.14025575881820199</v>
      </c>
      <c r="BD84" s="3">
        <v>-5.9035561987611701E-2</v>
      </c>
      <c r="BE84" s="3">
        <v>0.15395418635987099</v>
      </c>
      <c r="BF84" s="3">
        <v>4.0145959657148698E-2</v>
      </c>
      <c r="BG84" s="3">
        <v>-4.1325559857760798E-2</v>
      </c>
      <c r="BH84" s="3">
        <v>9.7282445060244999E-2</v>
      </c>
      <c r="BK84" s="8"/>
    </row>
    <row r="85" spans="1:63" x14ac:dyDescent="0.75">
      <c r="A85" s="18" t="s">
        <v>21</v>
      </c>
      <c r="B85" s="4"/>
      <c r="C85" s="4">
        <v>-5.3819981441385702E-2</v>
      </c>
      <c r="D85" s="4">
        <v>-2.0819563780568401E-2</v>
      </c>
      <c r="E85" s="4">
        <v>-4.3199460006749901E-2</v>
      </c>
      <c r="F85" s="4">
        <v>1.82712579058327E-2</v>
      </c>
      <c r="G85" s="4">
        <v>-4.7273982056590801E-2</v>
      </c>
      <c r="H85" s="4">
        <v>-9.4168779427743592E-3</v>
      </c>
      <c r="I85" s="4">
        <v>-9.6102913356034797E-2</v>
      </c>
      <c r="J85" s="4">
        <v>-0.110087902888238</v>
      </c>
      <c r="K85" s="4">
        <v>-1.0818438381937899E-2</v>
      </c>
      <c r="L85" s="4">
        <v>-9.04784462340123E-2</v>
      </c>
      <c r="M85" s="3">
        <v>9.2708333333333393E-2</v>
      </c>
      <c r="N85" s="3">
        <v>-0.12249761677788373</v>
      </c>
      <c r="O85" s="3">
        <v>0.11243889190657241</v>
      </c>
      <c r="P85" s="3">
        <v>-5.6420233463035041E-2</v>
      </c>
      <c r="Q85" s="3">
        <v>6.1855670103092703E-2</v>
      </c>
      <c r="R85" s="3">
        <v>-7.7144226161954904E-2</v>
      </c>
      <c r="S85" s="3">
        <v>6.07476635514018E-2</v>
      </c>
      <c r="T85" s="3">
        <v>2.49632892804698E-2</v>
      </c>
      <c r="U85" s="3">
        <v>-1.9147917663954E-2</v>
      </c>
      <c r="V85" s="3">
        <v>-7.6622742801366495E-2</v>
      </c>
      <c r="W85" s="3">
        <v>5.4968287526426997E-2</v>
      </c>
      <c r="X85" s="3">
        <v>0.10122850122850099</v>
      </c>
      <c r="Y85" s="3">
        <v>0.15305667112895999</v>
      </c>
      <c r="Z85" s="3">
        <v>9.3266253869969007E-2</v>
      </c>
      <c r="AA85" s="3">
        <v>-0.131327433628318</v>
      </c>
      <c r="AB85" s="3">
        <v>1.9944156362185798E-3</v>
      </c>
      <c r="AC85" s="3">
        <v>-0.13614649681528601</v>
      </c>
      <c r="AD85" s="3">
        <v>5.2252252252252197E-2</v>
      </c>
      <c r="AE85" s="3">
        <v>-0.119434931506849</v>
      </c>
      <c r="AF85" s="3">
        <v>8.6047642197374805E-2</v>
      </c>
      <c r="AG85" s="3">
        <v>-2.21926320461606E-2</v>
      </c>
      <c r="AH85" s="3">
        <v>9.6686336813436205E-2</v>
      </c>
      <c r="AI85" s="3">
        <v>-0.102649006622516</v>
      </c>
      <c r="AJ85" s="3">
        <v>1.7473118279569801E-2</v>
      </c>
      <c r="AK85" s="3">
        <v>-4.4033465433729601E-4</v>
      </c>
      <c r="AL85" s="3">
        <v>3.92070484581497E-2</v>
      </c>
      <c r="AM85" s="3">
        <v>1.7380245866892699E-2</v>
      </c>
      <c r="AN85" s="3">
        <v>7.8969243557771608E-3</v>
      </c>
      <c r="AO85" s="3">
        <v>-3.2989690721649499E-2</v>
      </c>
      <c r="AP85" s="3">
        <v>-7.41666666666667E-2</v>
      </c>
      <c r="AQ85" s="3">
        <v>9.9009900990099098E-2</v>
      </c>
      <c r="AR85" s="3">
        <v>-1.5970515970515999E-2</v>
      </c>
      <c r="AS85" s="3">
        <v>4.9877350776778497E-2</v>
      </c>
      <c r="AT85" s="3">
        <v>-1.0903426791277201E-2</v>
      </c>
      <c r="AU85" s="3">
        <v>9.3307086614173196E-2</v>
      </c>
      <c r="AV85" s="3">
        <v>-4.5179651369619302E-2</v>
      </c>
      <c r="AW85" s="3">
        <v>-0.15834575260804801</v>
      </c>
      <c r="AX85" s="3">
        <v>6.8614431164232006E-2</v>
      </c>
      <c r="AY85" s="3">
        <v>1.6570008285004201E-2</v>
      </c>
      <c r="AZ85" s="3">
        <v>-9.2192691029900395E-2</v>
      </c>
      <c r="BA85" s="3">
        <v>9.7895699908508799E-2</v>
      </c>
      <c r="BB85" s="3">
        <v>0.106294289287203</v>
      </c>
      <c r="BC85" s="3">
        <v>-4.06932931424265E-2</v>
      </c>
      <c r="BD85" s="3">
        <v>-9.9371563236449398E-2</v>
      </c>
      <c r="BE85" s="3">
        <v>0.188286334056399</v>
      </c>
      <c r="BF85" s="3">
        <v>-4.96531580868931E-2</v>
      </c>
      <c r="BG85" s="3">
        <v>-2.7660391855551199E-2</v>
      </c>
      <c r="BH85" s="3">
        <v>5.1905920519059297E-2</v>
      </c>
      <c r="BK85" s="8"/>
    </row>
    <row r="86" spans="1:63" x14ac:dyDescent="0.75">
      <c r="A86" s="18" t="s">
        <v>22</v>
      </c>
      <c r="B86" s="4"/>
      <c r="C86" s="4">
        <v>7.1691176470588203E-2</v>
      </c>
      <c r="D86" s="4">
        <v>0.15118912797282</v>
      </c>
      <c r="E86" s="4">
        <v>-6.2961141170683702E-2</v>
      </c>
      <c r="F86" s="4">
        <v>5.3018372703412101E-2</v>
      </c>
      <c r="G86" s="4">
        <v>0.118677042801556</v>
      </c>
      <c r="H86" s="4">
        <v>-6.2173913043478302E-2</v>
      </c>
      <c r="I86" s="4">
        <v>-8.1594807603152505E-2</v>
      </c>
      <c r="J86" s="4">
        <v>-1.5143866733972699E-2</v>
      </c>
      <c r="K86" s="4">
        <v>4.8180420297283401E-2</v>
      </c>
      <c r="L86" s="4">
        <v>-6.0117302052785898E-2</v>
      </c>
      <c r="M86" s="3">
        <v>-0.12844513780551214</v>
      </c>
      <c r="N86" s="3">
        <v>-4.4431279620853137E-2</v>
      </c>
      <c r="O86" s="3">
        <v>-7.811531308121511E-2</v>
      </c>
      <c r="P86" s="3">
        <v>-8.7243886318572383E-2</v>
      </c>
      <c r="Q86" s="3">
        <v>7.9652425778421396E-2</v>
      </c>
      <c r="R86" s="3">
        <v>-3.4205231388329899E-2</v>
      </c>
      <c r="S86" s="3">
        <v>-5.8744993324432497E-2</v>
      </c>
      <c r="T86" s="3">
        <v>4.5390070921985798E-2</v>
      </c>
      <c r="U86" s="3">
        <v>2.3066485753052899E-2</v>
      </c>
      <c r="V86" s="3">
        <v>5.3050397877984004E-3</v>
      </c>
      <c r="W86" s="3">
        <v>-0.12730870712400999</v>
      </c>
      <c r="X86" s="3">
        <v>7.47943156320119E-4</v>
      </c>
      <c r="Y86" s="3">
        <v>-7.69805680119581E-2</v>
      </c>
      <c r="Z86" s="3">
        <v>-5.6982343499197403E-2</v>
      </c>
      <c r="AA86" s="3">
        <v>8.8510638297872299E-2</v>
      </c>
      <c r="AB86" s="3">
        <v>-5.91397849462365E-2</v>
      </c>
      <c r="AC86" s="3">
        <v>-0.13877551020408099</v>
      </c>
      <c r="AD86" s="3">
        <v>4.7393364928909904E-3</v>
      </c>
      <c r="AE86" s="3">
        <v>-1.9264448336252099E-2</v>
      </c>
      <c r="AF86" s="3">
        <v>0.17767857142857099</v>
      </c>
      <c r="AG86" s="3">
        <v>-2.6535253980287998E-2</v>
      </c>
      <c r="AH86" s="3">
        <v>-6.3084112149532703E-2</v>
      </c>
      <c r="AI86" s="3">
        <v>5.8187863674147897E-2</v>
      </c>
      <c r="AJ86" s="3">
        <v>-2.34192037470725E-3</v>
      </c>
      <c r="AK86" s="3">
        <v>-1.9561815336463201E-2</v>
      </c>
      <c r="AL86" s="3">
        <v>-2.45059288537549E-2</v>
      </c>
      <c r="AM86" s="3">
        <v>-1.9448946515397001E-2</v>
      </c>
      <c r="AN86" s="3">
        <v>1.52855993563958E-2</v>
      </c>
      <c r="AO86" s="3">
        <v>-3.2488102308247099E-2</v>
      </c>
      <c r="AP86" s="3">
        <v>-8.7633062365379405E-2</v>
      </c>
      <c r="AQ86" s="3">
        <v>3.4341790025704803E-2</v>
      </c>
      <c r="AR86" s="3">
        <v>-1.34387416142623E-2</v>
      </c>
      <c r="AS86" s="3">
        <v>3.6858978767602101E-2</v>
      </c>
      <c r="AT86" s="3">
        <v>3.7094320825041799E-2</v>
      </c>
      <c r="AU86" s="3">
        <v>8.8673589688378796E-2</v>
      </c>
      <c r="AV86" s="3">
        <v>-1.46341486107657E-2</v>
      </c>
      <c r="AW86" s="3">
        <v>-0.26308346369917002</v>
      </c>
      <c r="AX86" s="3">
        <v>-1.2380963280087399E-2</v>
      </c>
      <c r="AY86" s="3">
        <v>5.2073285227805403E-2</v>
      </c>
      <c r="AZ86" s="3">
        <v>9.0246102736541101E-2</v>
      </c>
      <c r="BA86" s="3">
        <v>5.6856212625994197E-2</v>
      </c>
      <c r="BB86" s="3">
        <v>1.5822392045994301E-3</v>
      </c>
      <c r="BC86" s="3">
        <v>1.7319314799352399E-2</v>
      </c>
      <c r="BD86" s="3">
        <v>6.29163148330871E-2</v>
      </c>
      <c r="BE86" s="3">
        <v>1.04457225481089E-2</v>
      </c>
      <c r="BF86" s="3">
        <v>6.7539595229341207E-2</v>
      </c>
      <c r="BG86" s="3">
        <v>2.1949655107279999E-2</v>
      </c>
      <c r="BH86" s="3">
        <v>9.0848862477759695E-2</v>
      </c>
      <c r="BK86" s="8"/>
    </row>
    <row r="87" spans="1:63" x14ac:dyDescent="0.75">
      <c r="A87" s="19" t="s">
        <v>23</v>
      </c>
      <c r="B87" s="6"/>
      <c r="C87" s="6">
        <v>2.6658303277403198E-3</v>
      </c>
      <c r="D87" s="6">
        <v>9.7560975609756097E-3</v>
      </c>
      <c r="E87" s="6">
        <v>0.153810191678354</v>
      </c>
      <c r="F87" s="6">
        <v>-0.114262560777958</v>
      </c>
      <c r="G87" s="6">
        <v>3.8121378469045397E-2</v>
      </c>
      <c r="H87" s="6">
        <v>1.1457109283196199E-2</v>
      </c>
      <c r="I87" s="6">
        <v>3.1858151938878497E-2</v>
      </c>
      <c r="J87" s="6">
        <v>-1.29924559932942E-2</v>
      </c>
      <c r="K87" s="6">
        <v>6.0721868365180502E-2</v>
      </c>
      <c r="L87" s="6">
        <v>1.7331932773109199E-2</v>
      </c>
      <c r="M87" s="5">
        <v>1.432627774909645E-2</v>
      </c>
      <c r="N87" s="5">
        <v>3.5627942486322617E-3</v>
      </c>
      <c r="O87" s="5">
        <v>-2.3963484214530206E-2</v>
      </c>
      <c r="P87" s="5">
        <v>-5.770023354856435E-2</v>
      </c>
      <c r="Q87" s="5">
        <v>3.93643388249015E-3</v>
      </c>
      <c r="R87" s="5">
        <v>3.0060993319779201E-2</v>
      </c>
      <c r="S87" s="5">
        <v>-3.4964049062455899E-2</v>
      </c>
      <c r="T87" s="5">
        <v>-1.0226442658875E-3</v>
      </c>
      <c r="U87" s="5">
        <v>6.5408252853380103E-2</v>
      </c>
      <c r="V87" s="5">
        <v>7.9934074989699205E-2</v>
      </c>
      <c r="W87" s="5">
        <v>-1.7169019458221999E-2</v>
      </c>
      <c r="X87" s="5">
        <v>5.3636938646426303E-2</v>
      </c>
      <c r="Y87" s="5">
        <v>-1.7889302437267302E-2</v>
      </c>
      <c r="Z87" s="5">
        <v>2.4938875305623401E-2</v>
      </c>
      <c r="AA87" s="5">
        <v>0.111044847328244</v>
      </c>
      <c r="AB87" s="5">
        <v>-8.42426887821911E-2</v>
      </c>
      <c r="AC87" s="5">
        <v>6.7564346997140104E-2</v>
      </c>
      <c r="AD87" s="5">
        <v>-8.2263645496149104E-2</v>
      </c>
      <c r="AE87" s="5">
        <v>-7.1150571637071197E-2</v>
      </c>
      <c r="AF87" s="5">
        <v>6.4161319890009101E-3</v>
      </c>
      <c r="AG87" s="5">
        <v>7.79054916985951E-3</v>
      </c>
      <c r="AH87" s="5">
        <v>-8.5033582562412793E-2</v>
      </c>
      <c r="AI87" s="5">
        <v>3.0470914127423799E-2</v>
      </c>
      <c r="AJ87" s="5">
        <v>-3.7841352405721701E-2</v>
      </c>
      <c r="AK87" s="5">
        <v>5.8386268414650597E-2</v>
      </c>
      <c r="AL87" s="5">
        <v>-1.9537734644362099E-2</v>
      </c>
      <c r="AM87" s="5">
        <v>-0.113310758009898</v>
      </c>
      <c r="AN87" s="5">
        <v>-1.47606977784404E-2</v>
      </c>
      <c r="AO87" s="5">
        <v>-3.3898329545960899E-2</v>
      </c>
      <c r="AP87" s="5">
        <v>-7.8477417129675694E-2</v>
      </c>
      <c r="AQ87" s="5">
        <v>3.3996259353237898E-2</v>
      </c>
      <c r="AR87" s="5">
        <v>5.9345725820915601E-2</v>
      </c>
      <c r="AS87" s="5">
        <v>-7.8930884144721193E-3</v>
      </c>
      <c r="AT87" s="5">
        <v>5.6456585173621197E-2</v>
      </c>
      <c r="AU87" s="5">
        <v>-2.2447545014530602E-2</v>
      </c>
      <c r="AV87" s="5">
        <v>-0.10001447809606299</v>
      </c>
      <c r="AW87" s="5">
        <v>-0.182591919837816</v>
      </c>
      <c r="AX87" s="5">
        <v>0.12632613187460501</v>
      </c>
      <c r="AY87" s="5">
        <v>4.5351179701578204E-3</v>
      </c>
      <c r="AZ87" s="5">
        <v>5.9151036063954401E-2</v>
      </c>
      <c r="BA87" s="5">
        <v>2.9237824376930201E-2</v>
      </c>
      <c r="BB87" s="5">
        <v>3.9897922451088502E-2</v>
      </c>
      <c r="BC87" s="5">
        <v>9.6684655925567391E-3</v>
      </c>
      <c r="BD87" s="5">
        <v>4.7575576985274801E-2</v>
      </c>
      <c r="BE87" s="5">
        <v>3.39639264551721E-2</v>
      </c>
      <c r="BF87" s="5">
        <v>8.2744297913310394E-2</v>
      </c>
      <c r="BG87" s="5">
        <v>3.22580204104852E-2</v>
      </c>
      <c r="BH87" s="5">
        <v>8.3715878320464093E-2</v>
      </c>
      <c r="BK87" s="8"/>
    </row>
    <row r="88" spans="1:63" x14ac:dyDescent="0.75">
      <c r="BK88" s="8"/>
    </row>
    <row r="89" spans="1:63" x14ac:dyDescent="0.75">
      <c r="BK89" s="8"/>
    </row>
    <row r="90" spans="1:63" x14ac:dyDescent="0.75">
      <c r="BK90" s="8"/>
    </row>
    <row r="91" spans="1:63" x14ac:dyDescent="0.75">
      <c r="BK91" s="8"/>
    </row>
    <row r="92" spans="1:63" x14ac:dyDescent="0.75">
      <c r="BK92" s="8"/>
    </row>
    <row r="93" spans="1:63" x14ac:dyDescent="0.75">
      <c r="BK93" s="8"/>
    </row>
    <row r="94" spans="1:63" x14ac:dyDescent="0.75">
      <c r="BK94" s="8"/>
    </row>
    <row r="95" spans="1:63" x14ac:dyDescent="0.75">
      <c r="BK95" s="8"/>
    </row>
    <row r="96" spans="1:63" x14ac:dyDescent="0.75">
      <c r="BK96" s="8"/>
    </row>
    <row r="97" spans="63:63" x14ac:dyDescent="0.75">
      <c r="BK97" s="8"/>
    </row>
    <row r="98" spans="63:63" x14ac:dyDescent="0.75">
      <c r="BK98" s="8"/>
    </row>
    <row r="99" spans="63:63" x14ac:dyDescent="0.75">
      <c r="BK99" s="8"/>
    </row>
    <row r="100" spans="63:63" x14ac:dyDescent="0.75">
      <c r="BK100" s="8"/>
    </row>
    <row r="101" spans="63:63" x14ac:dyDescent="0.75">
      <c r="BK101" s="8"/>
    </row>
    <row r="102" spans="63:63" x14ac:dyDescent="0.75">
      <c r="BK102" s="8"/>
    </row>
    <row r="103" spans="63:63" x14ac:dyDescent="0.75">
      <c r="BK103" s="8"/>
    </row>
    <row r="104" spans="63:63" x14ac:dyDescent="0.75">
      <c r="BK104" s="8"/>
    </row>
    <row r="105" spans="63:63" x14ac:dyDescent="0.75">
      <c r="BK105" s="8"/>
    </row>
    <row r="106" spans="63:63" x14ac:dyDescent="0.75">
      <c r="BK106" s="8"/>
    </row>
    <row r="107" spans="63:63" x14ac:dyDescent="0.75">
      <c r="BK107" s="8"/>
    </row>
    <row r="108" spans="63:63" x14ac:dyDescent="0.75">
      <c r="BK108" s="8"/>
    </row>
    <row r="109" spans="63:63" x14ac:dyDescent="0.75">
      <c r="BK109" s="8"/>
    </row>
    <row r="110" spans="63:63" x14ac:dyDescent="0.75">
      <c r="BK110" s="8"/>
    </row>
    <row r="111" spans="63:63" x14ac:dyDescent="0.75">
      <c r="BK111" s="8"/>
    </row>
    <row r="112" spans="63:63" x14ac:dyDescent="0.75">
      <c r="BK112" s="8"/>
    </row>
    <row r="113" spans="63:63" x14ac:dyDescent="0.75">
      <c r="BK113" s="8"/>
    </row>
    <row r="114" spans="63:63" x14ac:dyDescent="0.75">
      <c r="BK114" s="8"/>
    </row>
    <row r="115" spans="63:63" x14ac:dyDescent="0.75">
      <c r="BK115" s="8"/>
    </row>
    <row r="116" spans="63:63" x14ac:dyDescent="0.75">
      <c r="BK116" s="8"/>
    </row>
    <row r="117" spans="63:63" x14ac:dyDescent="0.75">
      <c r="BK117" s="8"/>
    </row>
    <row r="118" spans="63:63" x14ac:dyDescent="0.75">
      <c r="BK118" s="8"/>
    </row>
    <row r="119" spans="63:63" x14ac:dyDescent="0.75">
      <c r="BK119" s="8"/>
    </row>
    <row r="120" spans="63:63" x14ac:dyDescent="0.75">
      <c r="BK120" s="8"/>
    </row>
    <row r="121" spans="63:63" x14ac:dyDescent="0.75">
      <c r="BK121" s="8"/>
    </row>
    <row r="122" spans="63:63" x14ac:dyDescent="0.75">
      <c r="BK122" s="8"/>
    </row>
    <row r="123" spans="63:63" x14ac:dyDescent="0.75">
      <c r="BK123" s="8"/>
    </row>
    <row r="124" spans="63:63" x14ac:dyDescent="0.75">
      <c r="BK124" s="8"/>
    </row>
    <row r="125" spans="63:63" x14ac:dyDescent="0.75">
      <c r="BK125" s="8"/>
    </row>
    <row r="126" spans="63:63" x14ac:dyDescent="0.75">
      <c r="BK126" s="8"/>
    </row>
    <row r="127" spans="63:63" x14ac:dyDescent="0.75">
      <c r="BK127" s="8"/>
    </row>
    <row r="128" spans="63:63" x14ac:dyDescent="0.75">
      <c r="BK128" s="8"/>
    </row>
    <row r="129" spans="63:63" x14ac:dyDescent="0.75">
      <c r="BK129" s="8"/>
    </row>
    <row r="130" spans="63:63" x14ac:dyDescent="0.75">
      <c r="BK130" s="8"/>
    </row>
    <row r="131" spans="63:63" x14ac:dyDescent="0.75">
      <c r="BK131" s="8"/>
    </row>
    <row r="132" spans="63:63" x14ac:dyDescent="0.75">
      <c r="BK132" s="8"/>
    </row>
    <row r="133" spans="63:63" x14ac:dyDescent="0.75">
      <c r="BK133" s="8"/>
    </row>
    <row r="134" spans="63:63" x14ac:dyDescent="0.75">
      <c r="BK134" s="8"/>
    </row>
    <row r="135" spans="63:63" x14ac:dyDescent="0.75">
      <c r="BK135" s="8"/>
    </row>
    <row r="136" spans="63:63" x14ac:dyDescent="0.75">
      <c r="BK136" s="8"/>
    </row>
    <row r="137" spans="63:63" x14ac:dyDescent="0.75">
      <c r="BK137" s="8"/>
    </row>
    <row r="138" spans="63:63" x14ac:dyDescent="0.75">
      <c r="BK138" s="8"/>
    </row>
    <row r="139" spans="63:63" x14ac:dyDescent="0.75">
      <c r="BK139" s="8"/>
    </row>
    <row r="140" spans="63:63" x14ac:dyDescent="0.75">
      <c r="BK140" s="8"/>
    </row>
    <row r="141" spans="63:63" x14ac:dyDescent="0.75">
      <c r="BK141" s="8"/>
    </row>
    <row r="142" spans="63:63" x14ac:dyDescent="0.75">
      <c r="BK142" s="8"/>
    </row>
    <row r="143" spans="63:63" x14ac:dyDescent="0.75">
      <c r="BK143" s="8"/>
    </row>
    <row r="144" spans="63:63" x14ac:dyDescent="0.75">
      <c r="BK144" s="8"/>
    </row>
    <row r="145" spans="63:63" x14ac:dyDescent="0.75">
      <c r="BK145" s="8"/>
    </row>
    <row r="146" spans="63:63" x14ac:dyDescent="0.75">
      <c r="BK146" s="8"/>
    </row>
    <row r="147" spans="63:63" x14ac:dyDescent="0.75">
      <c r="BK147" s="8"/>
    </row>
    <row r="148" spans="63:63" x14ac:dyDescent="0.75">
      <c r="BK148" s="8"/>
    </row>
    <row r="149" spans="63:63" x14ac:dyDescent="0.75">
      <c r="BK149" s="8"/>
    </row>
    <row r="150" spans="63:63" x14ac:dyDescent="0.75">
      <c r="BK150" s="8"/>
    </row>
    <row r="151" spans="63:63" x14ac:dyDescent="0.75">
      <c r="BK151" s="8"/>
    </row>
    <row r="152" spans="63:63" x14ac:dyDescent="0.75">
      <c r="BK152" s="8"/>
    </row>
    <row r="153" spans="63:63" x14ac:dyDescent="0.75">
      <c r="BK153" s="8"/>
    </row>
    <row r="154" spans="63:63" x14ac:dyDescent="0.75">
      <c r="BK154" s="8"/>
    </row>
    <row r="155" spans="63:63" x14ac:dyDescent="0.75">
      <c r="BK155" s="8"/>
    </row>
    <row r="156" spans="63:63" x14ac:dyDescent="0.75">
      <c r="BK156" s="8"/>
    </row>
    <row r="157" spans="63:63" x14ac:dyDescent="0.75">
      <c r="BK157" s="8"/>
    </row>
    <row r="158" spans="63:63" x14ac:dyDescent="0.75">
      <c r="BK158" s="8"/>
    </row>
    <row r="159" spans="63:63" x14ac:dyDescent="0.75">
      <c r="BK159" s="8"/>
    </row>
    <row r="160" spans="63:63" x14ac:dyDescent="0.75">
      <c r="BK160" s="8"/>
    </row>
    <row r="161" spans="63:63" x14ac:dyDescent="0.75">
      <c r="BK161" s="8"/>
    </row>
    <row r="162" spans="63:63" x14ac:dyDescent="0.75">
      <c r="BK162" s="8"/>
    </row>
    <row r="163" spans="63:63" x14ac:dyDescent="0.75">
      <c r="BK163" s="8"/>
    </row>
    <row r="164" spans="63:63" x14ac:dyDescent="0.75">
      <c r="BK164" s="8"/>
    </row>
    <row r="165" spans="63:63" x14ac:dyDescent="0.75">
      <c r="BK165" s="8"/>
    </row>
    <row r="166" spans="63:63" x14ac:dyDescent="0.75">
      <c r="BK166" s="8"/>
    </row>
    <row r="167" spans="63:63" x14ac:dyDescent="0.75">
      <c r="BK167" s="8"/>
    </row>
    <row r="168" spans="63:63" x14ac:dyDescent="0.75">
      <c r="BK168" s="8"/>
    </row>
    <row r="169" spans="63:63" x14ac:dyDescent="0.75">
      <c r="BK169" s="8"/>
    </row>
    <row r="170" spans="63:63" x14ac:dyDescent="0.75">
      <c r="BK170" s="8"/>
    </row>
    <row r="171" spans="63:63" x14ac:dyDescent="0.75">
      <c r="BK171" s="8"/>
    </row>
    <row r="172" spans="63:63" x14ac:dyDescent="0.75">
      <c r="BK172" s="8"/>
    </row>
    <row r="173" spans="63:63" x14ac:dyDescent="0.75">
      <c r="BK173" s="8"/>
    </row>
    <row r="174" spans="63:63" x14ac:dyDescent="0.75">
      <c r="BK174" s="8"/>
    </row>
    <row r="175" spans="63:63" x14ac:dyDescent="0.75">
      <c r="BK175" s="8"/>
    </row>
  </sheetData>
  <mergeCells count="4">
    <mergeCell ref="A3:M3"/>
    <mergeCell ref="A5:BH5"/>
    <mergeCell ref="A34:BH34"/>
    <mergeCell ref="A62:BH62"/>
  </mergeCells>
  <pageMargins left="0.7" right="0.7" top="0.75" bottom="0.75" header="0.3" footer="0.3"/>
  <pageSetup scale="80" orientation="landscape" r:id="rId1"/>
  <ignoredErrors>
    <ignoredError sqref="O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
  <sheetViews>
    <sheetView zoomScale="52" zoomScaleNormal="85" workbookViewId="0"/>
  </sheetViews>
  <sheetFormatPr defaultColWidth="9.1328125" defaultRowHeight="14.75" x14ac:dyDescent="0.75"/>
  <sheetData/>
  <pageMargins left="0.7" right="0.7" top="0.75" bottom="0.75" header="0.3" footer="0.3"/>
  <pageSetup scale="8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zoomScale="85" zoomScaleNormal="85" workbookViewId="0"/>
  </sheetViews>
  <sheetFormatPr defaultRowHeight="14.75" x14ac:dyDescent="0.7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9C93A-EFDB-4DA2-8D44-850E3656FF32}">
  <sheetPr>
    <pageSetUpPr fitToPage="1"/>
  </sheetPr>
  <dimension ref="A1"/>
  <sheetViews>
    <sheetView zoomScale="85" zoomScaleNormal="85" workbookViewId="0">
      <selection activeCell="P36" sqref="P36"/>
    </sheetView>
  </sheetViews>
  <sheetFormatPr defaultRowHeight="14.75" x14ac:dyDescent="0.75"/>
  <sheetData/>
  <pageMargins left="0.7" right="0.7" top="0.75" bottom="0.75" header="0.3" footer="0.3"/>
  <pageSetup scale="83"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
  <sheetViews>
    <sheetView zoomScale="85" zoomScaleNormal="85" workbookViewId="0">
      <selection activeCell="O37" sqref="O37"/>
    </sheetView>
  </sheetViews>
  <sheetFormatPr defaultColWidth="9.1328125" defaultRowHeight="14.75" x14ac:dyDescent="0.75"/>
  <sheetData/>
  <pageMargins left="0.7" right="0.7" top="0.75" bottom="0.75" header="0.3" footer="0.3"/>
  <pageSetup scale="83"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zoomScale="85" zoomScaleNormal="85" workbookViewId="0"/>
  </sheetViews>
  <sheetFormatPr defaultColWidth="9.1328125" defaultRowHeight="14.75" x14ac:dyDescent="0.75"/>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39"/>
  <sheetViews>
    <sheetView zoomScale="85" zoomScaleNormal="85" workbookViewId="0">
      <selection sqref="A1:D1"/>
    </sheetView>
  </sheetViews>
  <sheetFormatPr defaultRowHeight="14.75" x14ac:dyDescent="0.75"/>
  <cols>
    <col min="1" max="1" width="13.54296875" customWidth="1"/>
    <col min="2" max="2" width="24.54296875" bestFit="1" customWidth="1"/>
    <col min="5" max="5" width="9.7265625" bestFit="1" customWidth="1"/>
    <col min="8" max="8" width="24.54296875" bestFit="1" customWidth="1"/>
    <col min="11" max="11" width="8.86328125"/>
    <col min="13" max="13" width="24.54296875" bestFit="1" customWidth="1"/>
    <col min="16" max="17" width="8.86328125"/>
    <col min="18" max="18" width="24.54296875" bestFit="1" customWidth="1"/>
    <col min="19" max="20" width="8.86328125"/>
  </cols>
  <sheetData>
    <row r="1" spans="1:26" x14ac:dyDescent="0.75">
      <c r="A1" s="48">
        <f>MAX('Monthly Data'!C6:CR6)</f>
        <v>44255</v>
      </c>
      <c r="B1" s="48"/>
      <c r="C1" s="48"/>
      <c r="D1" s="48"/>
      <c r="E1" s="39">
        <f>A1</f>
        <v>44255</v>
      </c>
      <c r="G1" s="48" t="s">
        <v>79</v>
      </c>
      <c r="H1" s="48"/>
      <c r="I1" s="48"/>
      <c r="J1" s="48"/>
      <c r="K1" s="26"/>
      <c r="L1" s="48" t="s">
        <v>80</v>
      </c>
      <c r="M1" s="48"/>
      <c r="N1" s="48"/>
      <c r="O1" s="48"/>
      <c r="P1" s="26"/>
      <c r="Q1" s="48">
        <f>EOMONTH(A1,-6)</f>
        <v>44074</v>
      </c>
      <c r="R1" s="48"/>
      <c r="S1" s="48"/>
      <c r="T1" s="48"/>
      <c r="W1" s="49" t="s">
        <v>56</v>
      </c>
      <c r="X1" s="49"/>
      <c r="Y1" s="49"/>
      <c r="Z1" s="49"/>
    </row>
    <row r="2" spans="1:26" x14ac:dyDescent="0.75">
      <c r="A2" s="28" t="s">
        <v>36</v>
      </c>
      <c r="B2" s="28" t="s">
        <v>75</v>
      </c>
      <c r="C2" s="28">
        <v>-10.5417665203125</v>
      </c>
      <c r="D2" s="28">
        <v>0.05</v>
      </c>
      <c r="G2" s="28" t="s">
        <v>37</v>
      </c>
      <c r="H2" s="28" t="s">
        <v>4</v>
      </c>
      <c r="I2" s="28">
        <v>-16.171685222528001</v>
      </c>
      <c r="J2" s="28">
        <v>0.05</v>
      </c>
      <c r="K2" s="27"/>
      <c r="L2" s="28" t="s">
        <v>37</v>
      </c>
      <c r="M2" s="28" t="s">
        <v>4</v>
      </c>
      <c r="N2" s="28">
        <v>-16.171685222528001</v>
      </c>
      <c r="O2" s="28">
        <v>0.05</v>
      </c>
      <c r="P2" s="27"/>
      <c r="Q2" s="28" t="s">
        <v>28</v>
      </c>
      <c r="R2" s="28" t="s">
        <v>16</v>
      </c>
      <c r="S2" s="28">
        <v>-32.621606409312101</v>
      </c>
      <c r="T2" s="28">
        <v>-1.3052784466613199E-3</v>
      </c>
      <c r="W2" s="28" t="s">
        <v>47</v>
      </c>
      <c r="X2" s="28" t="s">
        <v>19</v>
      </c>
      <c r="Y2" s="28">
        <v>-221.88030980168</v>
      </c>
      <c r="Z2" s="31">
        <v>-3.4684511029658902E-3</v>
      </c>
    </row>
    <row r="3" spans="1:26" x14ac:dyDescent="0.75">
      <c r="A3" s="28" t="s">
        <v>37</v>
      </c>
      <c r="B3" s="28" t="s">
        <v>72</v>
      </c>
      <c r="C3" s="28">
        <v>-9.0566270657107495</v>
      </c>
      <c r="D3" s="28">
        <v>0.05</v>
      </c>
      <c r="G3" s="28" t="s">
        <v>36</v>
      </c>
      <c r="H3" s="28" t="s">
        <v>5</v>
      </c>
      <c r="I3" s="28">
        <v>-14.115116600619301</v>
      </c>
      <c r="J3" s="28">
        <v>0.05</v>
      </c>
      <c r="K3" s="27"/>
      <c r="L3" s="28" t="s">
        <v>36</v>
      </c>
      <c r="M3" s="28" t="s">
        <v>5</v>
      </c>
      <c r="N3" s="28">
        <v>-14.115116600619301</v>
      </c>
      <c r="O3" s="28">
        <v>0.05</v>
      </c>
      <c r="P3" s="27"/>
      <c r="Q3" s="28" t="s">
        <v>45</v>
      </c>
      <c r="R3" s="28" t="s">
        <v>18</v>
      </c>
      <c r="S3" s="28">
        <v>-15.2326469206554</v>
      </c>
      <c r="T3" s="31">
        <v>3.0122692351794499E-2</v>
      </c>
      <c r="W3" s="28" t="s">
        <v>37</v>
      </c>
      <c r="X3" s="28" t="s">
        <v>4</v>
      </c>
      <c r="Y3" s="28">
        <v>-132.46411618847199</v>
      </c>
      <c r="Z3" s="28">
        <v>6.2143053430285203E-3</v>
      </c>
    </row>
    <row r="4" spans="1:26" x14ac:dyDescent="0.75">
      <c r="A4" s="28" t="s">
        <v>46</v>
      </c>
      <c r="B4" s="28" t="s">
        <v>73</v>
      </c>
      <c r="C4" s="28">
        <v>-2.5323260575713098</v>
      </c>
      <c r="D4" s="28">
        <v>0.05</v>
      </c>
      <c r="G4" s="28" t="s">
        <v>46</v>
      </c>
      <c r="H4" s="28" t="s">
        <v>3</v>
      </c>
      <c r="I4" s="28">
        <v>-6.7366838550486596</v>
      </c>
      <c r="J4" s="28">
        <v>0.05</v>
      </c>
      <c r="K4" s="27"/>
      <c r="L4" s="28" t="s">
        <v>46</v>
      </c>
      <c r="M4" s="28" t="s">
        <v>3</v>
      </c>
      <c r="N4" s="28">
        <v>-6.7366838550486596</v>
      </c>
      <c r="O4" s="28">
        <v>0.05</v>
      </c>
      <c r="P4" s="27"/>
      <c r="Q4" s="28" t="s">
        <v>36</v>
      </c>
      <c r="R4" s="28" t="s">
        <v>5</v>
      </c>
      <c r="S4" s="28">
        <v>-11.682524601283101</v>
      </c>
      <c r="T4" s="28">
        <v>4.67893590184612E-2</v>
      </c>
      <c r="W4" s="28" t="s">
        <v>34</v>
      </c>
      <c r="X4" s="28" t="s">
        <v>11</v>
      </c>
      <c r="Y4" s="28">
        <v>-115.515635906029</v>
      </c>
      <c r="Z4" s="28">
        <v>-3.8478859985212098E-3</v>
      </c>
    </row>
    <row r="5" spans="1:26" x14ac:dyDescent="0.75">
      <c r="A5" s="28" t="s">
        <v>29</v>
      </c>
      <c r="B5" s="28" t="s">
        <v>81</v>
      </c>
      <c r="C5" s="28">
        <v>-1.3979496738117401</v>
      </c>
      <c r="D5" s="28">
        <v>0.05</v>
      </c>
      <c r="G5" s="28" t="s">
        <v>28</v>
      </c>
      <c r="H5" s="28" t="s">
        <v>16</v>
      </c>
      <c r="I5" s="28">
        <v>-6.09130969486782</v>
      </c>
      <c r="J5" s="28">
        <v>0</v>
      </c>
      <c r="K5" s="27"/>
      <c r="L5" s="28" t="s">
        <v>28</v>
      </c>
      <c r="M5" s="28" t="s">
        <v>16</v>
      </c>
      <c r="N5" s="28">
        <v>-6.09130969486782</v>
      </c>
      <c r="O5" s="28">
        <v>0</v>
      </c>
      <c r="P5" s="27"/>
      <c r="Q5" s="28" t="s">
        <v>32</v>
      </c>
      <c r="R5" s="28" t="s">
        <v>21</v>
      </c>
      <c r="S5" s="28">
        <v>-10.743551451869401</v>
      </c>
      <c r="T5" s="28">
        <v>4.0925161487596999E-2</v>
      </c>
      <c r="W5" s="28" t="s">
        <v>28</v>
      </c>
      <c r="X5" s="28" t="s">
        <v>16</v>
      </c>
      <c r="Y5" s="28">
        <v>-89.370960010464202</v>
      </c>
      <c r="Z5" s="28">
        <v>-4.1669137911264503E-3</v>
      </c>
    </row>
    <row r="6" spans="1:26" x14ac:dyDescent="0.75">
      <c r="A6" s="28" t="s">
        <v>33</v>
      </c>
      <c r="B6" s="28" t="s">
        <v>77</v>
      </c>
      <c r="C6" s="28">
        <v>0</v>
      </c>
      <c r="D6" s="28">
        <v>0</v>
      </c>
      <c r="G6" s="28" t="s">
        <v>33</v>
      </c>
      <c r="H6" s="28" t="s">
        <v>17</v>
      </c>
      <c r="I6" s="28">
        <v>0</v>
      </c>
      <c r="J6" s="28">
        <v>0</v>
      </c>
      <c r="K6" s="27"/>
      <c r="L6" s="28" t="s">
        <v>33</v>
      </c>
      <c r="M6" s="28" t="s">
        <v>17</v>
      </c>
      <c r="N6" s="28">
        <v>0</v>
      </c>
      <c r="O6" s="28">
        <v>0</v>
      </c>
      <c r="P6" s="27"/>
      <c r="Q6" s="28" t="s">
        <v>37</v>
      </c>
      <c r="R6" s="28" t="s">
        <v>4</v>
      </c>
      <c r="S6" s="28">
        <v>-4.8050133919919098</v>
      </c>
      <c r="T6" s="28">
        <v>4.9748690899361701E-2</v>
      </c>
      <c r="W6" s="28" t="s">
        <v>30</v>
      </c>
      <c r="X6" s="28" t="s">
        <v>2</v>
      </c>
      <c r="Y6" s="28">
        <v>-49.484321997386203</v>
      </c>
      <c r="Z6" s="31">
        <v>-9.0592466064869197E-3</v>
      </c>
    </row>
    <row r="7" spans="1:26" x14ac:dyDescent="0.75">
      <c r="A7" s="28" t="s">
        <v>31</v>
      </c>
      <c r="B7" s="28" t="s">
        <v>82</v>
      </c>
      <c r="C7" s="28">
        <v>0</v>
      </c>
      <c r="D7" s="28">
        <v>0</v>
      </c>
      <c r="G7" s="28" t="s">
        <v>31</v>
      </c>
      <c r="H7" s="28" t="s">
        <v>9</v>
      </c>
      <c r="I7" s="28">
        <v>0</v>
      </c>
      <c r="J7" s="28">
        <v>0</v>
      </c>
      <c r="K7" s="27"/>
      <c r="L7" s="28" t="s">
        <v>31</v>
      </c>
      <c r="M7" s="28" t="s">
        <v>9</v>
      </c>
      <c r="N7" s="28">
        <v>0</v>
      </c>
      <c r="O7" s="28">
        <v>0</v>
      </c>
      <c r="P7" s="27"/>
      <c r="Q7" s="28" t="s">
        <v>47</v>
      </c>
      <c r="R7" s="28" t="s">
        <v>19</v>
      </c>
      <c r="S7" s="28">
        <v>0</v>
      </c>
      <c r="T7" s="28">
        <v>0</v>
      </c>
      <c r="W7" s="28" t="s">
        <v>36</v>
      </c>
      <c r="X7" s="28" t="s">
        <v>5</v>
      </c>
      <c r="Y7" s="28">
        <v>-46.582477858547698</v>
      </c>
      <c r="Z7" s="31">
        <v>-8.6722744149081293E-3</v>
      </c>
    </row>
    <row r="8" spans="1:26" x14ac:dyDescent="0.75">
      <c r="A8" s="28" t="s">
        <v>40</v>
      </c>
      <c r="B8" s="28" t="s">
        <v>83</v>
      </c>
      <c r="C8" s="28">
        <v>0</v>
      </c>
      <c r="D8" s="28">
        <v>0</v>
      </c>
      <c r="G8" s="28" t="s">
        <v>47</v>
      </c>
      <c r="H8" s="28" t="s">
        <v>19</v>
      </c>
      <c r="I8" s="28">
        <v>0</v>
      </c>
      <c r="J8" s="28">
        <v>0</v>
      </c>
      <c r="K8" s="27"/>
      <c r="L8" s="28" t="s">
        <v>47</v>
      </c>
      <c r="M8" s="28" t="s">
        <v>19</v>
      </c>
      <c r="N8" s="28">
        <v>0</v>
      </c>
      <c r="O8" s="28">
        <v>0</v>
      </c>
      <c r="P8" s="27"/>
      <c r="Q8" s="28" t="s">
        <v>40</v>
      </c>
      <c r="R8" s="28" t="s">
        <v>20</v>
      </c>
      <c r="S8" s="28">
        <v>0</v>
      </c>
      <c r="T8" s="28">
        <v>0</v>
      </c>
      <c r="W8" s="28" t="s">
        <v>33</v>
      </c>
      <c r="X8" s="28" t="s">
        <v>17</v>
      </c>
      <c r="Y8" s="28">
        <v>-10.864939430068601</v>
      </c>
      <c r="Z8" s="31">
        <v>-5.0578716059926703E-3</v>
      </c>
    </row>
    <row r="9" spans="1:26" x14ac:dyDescent="0.75">
      <c r="A9" s="28" t="s">
        <v>47</v>
      </c>
      <c r="B9" s="28" t="s">
        <v>84</v>
      </c>
      <c r="C9" s="28">
        <v>0</v>
      </c>
      <c r="D9" s="28">
        <v>0</v>
      </c>
      <c r="G9" s="28" t="s">
        <v>40</v>
      </c>
      <c r="H9" s="28" t="s">
        <v>20</v>
      </c>
      <c r="I9" s="28">
        <v>0</v>
      </c>
      <c r="J9" s="28">
        <v>0</v>
      </c>
      <c r="K9" s="27"/>
      <c r="L9" s="28" t="s">
        <v>40</v>
      </c>
      <c r="M9" s="28" t="s">
        <v>20</v>
      </c>
      <c r="N9" s="28">
        <v>0</v>
      </c>
      <c r="O9" s="28">
        <v>0</v>
      </c>
      <c r="P9" s="27"/>
      <c r="Q9" s="28" t="s">
        <v>33</v>
      </c>
      <c r="R9" s="28" t="s">
        <v>17</v>
      </c>
      <c r="S9" s="28">
        <v>0</v>
      </c>
      <c r="T9" s="28">
        <v>0</v>
      </c>
      <c r="W9" s="28" t="s">
        <v>39</v>
      </c>
      <c r="X9" s="28" t="s">
        <v>7</v>
      </c>
      <c r="Y9" s="28">
        <v>-10.2153743230249</v>
      </c>
      <c r="Z9" s="28">
        <v>2.3618673119580599E-2</v>
      </c>
    </row>
    <row r="10" spans="1:26" x14ac:dyDescent="0.75">
      <c r="A10" s="28" t="s">
        <v>28</v>
      </c>
      <c r="B10" s="28" t="s">
        <v>71</v>
      </c>
      <c r="C10" s="28">
        <v>2.3384483796521698</v>
      </c>
      <c r="D10" s="28">
        <v>3.3333333333333298E-2</v>
      </c>
      <c r="G10" s="28" t="s">
        <v>35</v>
      </c>
      <c r="H10" s="28" t="s">
        <v>0</v>
      </c>
      <c r="I10" s="28">
        <v>0.71440062935135296</v>
      </c>
      <c r="J10" s="28">
        <v>0.05</v>
      </c>
      <c r="K10" s="27"/>
      <c r="L10" s="28" t="s">
        <v>35</v>
      </c>
      <c r="M10" s="28" t="s">
        <v>0</v>
      </c>
      <c r="N10" s="28">
        <v>0.71440062935135296</v>
      </c>
      <c r="O10" s="28">
        <v>0.05</v>
      </c>
      <c r="P10" s="27"/>
      <c r="Q10" s="28" t="s">
        <v>31</v>
      </c>
      <c r="R10" s="28" t="s">
        <v>9</v>
      </c>
      <c r="S10" s="28">
        <v>0</v>
      </c>
      <c r="T10" s="28">
        <v>0</v>
      </c>
      <c r="W10" s="28" t="s">
        <v>45</v>
      </c>
      <c r="X10" s="28" t="s">
        <v>18</v>
      </c>
      <c r="Y10" s="28">
        <v>-2.2277532710346399</v>
      </c>
      <c r="Z10" s="28">
        <v>2.28986265811023E-2</v>
      </c>
    </row>
    <row r="11" spans="1:26" x14ac:dyDescent="0.75">
      <c r="A11" s="28" t="s">
        <v>30</v>
      </c>
      <c r="B11" s="28" t="s">
        <v>76</v>
      </c>
      <c r="C11" s="28">
        <v>3.6802358793566201</v>
      </c>
      <c r="D11" s="28">
        <v>0.05</v>
      </c>
      <c r="G11" s="28" t="s">
        <v>30</v>
      </c>
      <c r="H11" s="28" t="s">
        <v>2</v>
      </c>
      <c r="I11" s="28">
        <v>2.2755785550643299</v>
      </c>
      <c r="J11" s="28">
        <v>0.05</v>
      </c>
      <c r="K11" s="27"/>
      <c r="L11" s="28" t="s">
        <v>30</v>
      </c>
      <c r="M11" s="28" t="s">
        <v>2</v>
      </c>
      <c r="N11" s="28">
        <v>2.2755785550643299</v>
      </c>
      <c r="O11" s="28">
        <v>0.05</v>
      </c>
      <c r="P11" s="27"/>
      <c r="Q11" s="28" t="s">
        <v>46</v>
      </c>
      <c r="R11" s="28" t="s">
        <v>3</v>
      </c>
      <c r="S11" s="28">
        <v>0.15711843583066101</v>
      </c>
      <c r="T11" s="28">
        <v>4.9567136796239003E-2</v>
      </c>
      <c r="W11" s="28" t="s">
        <v>51</v>
      </c>
      <c r="X11" s="28" t="s">
        <v>12</v>
      </c>
      <c r="Y11" s="28">
        <v>3.5631141073433299</v>
      </c>
      <c r="Z11" s="28">
        <v>4.2930856553147602E-3</v>
      </c>
    </row>
    <row r="12" spans="1:26" x14ac:dyDescent="0.75">
      <c r="A12" s="28" t="s">
        <v>35</v>
      </c>
      <c r="B12" s="28" t="s">
        <v>74</v>
      </c>
      <c r="C12" s="28">
        <v>4.5147894239686597</v>
      </c>
      <c r="D12" s="28">
        <v>0.05</v>
      </c>
      <c r="G12" s="28" t="s">
        <v>32</v>
      </c>
      <c r="H12" s="28" t="s">
        <v>21</v>
      </c>
      <c r="I12" s="28">
        <v>8.0658902422681091</v>
      </c>
      <c r="J12" s="28">
        <v>3.3333333333333298E-2</v>
      </c>
      <c r="K12" s="27"/>
      <c r="L12" s="28" t="s">
        <v>32</v>
      </c>
      <c r="M12" s="28" t="s">
        <v>21</v>
      </c>
      <c r="N12" s="28">
        <v>8.0658902422681091</v>
      </c>
      <c r="O12" s="28">
        <v>3.3333333333333298E-2</v>
      </c>
      <c r="P12" s="27"/>
      <c r="Q12" s="28" t="s">
        <v>43</v>
      </c>
      <c r="R12" s="28" t="s">
        <v>14</v>
      </c>
      <c r="S12" s="28">
        <v>7.9806841044982599</v>
      </c>
      <c r="T12" s="28">
        <v>7.9004701295723005E-3</v>
      </c>
      <c r="W12" s="28" t="s">
        <v>48</v>
      </c>
      <c r="X12" s="28" t="s">
        <v>13</v>
      </c>
      <c r="Y12" s="28">
        <v>13.165942100399301</v>
      </c>
      <c r="Z12" s="28">
        <v>2.4447923956838198E-3</v>
      </c>
    </row>
    <row r="13" spans="1:26" x14ac:dyDescent="0.75">
      <c r="A13" s="28" t="s">
        <v>51</v>
      </c>
      <c r="B13" s="28" t="s">
        <v>85</v>
      </c>
      <c r="C13" s="28">
        <v>5.4432348367029499</v>
      </c>
      <c r="D13" s="28">
        <v>0.05</v>
      </c>
      <c r="G13" s="28" t="s">
        <v>38</v>
      </c>
      <c r="H13" s="28" t="s">
        <v>1</v>
      </c>
      <c r="I13" s="28">
        <v>10.4777613873042</v>
      </c>
      <c r="J13" s="28">
        <v>0.05</v>
      </c>
      <c r="K13" s="27"/>
      <c r="L13" s="28" t="s">
        <v>38</v>
      </c>
      <c r="M13" s="28" t="s">
        <v>1</v>
      </c>
      <c r="N13" s="28">
        <v>10.4777613873042</v>
      </c>
      <c r="O13" s="28">
        <v>0.05</v>
      </c>
      <c r="P13" s="27"/>
      <c r="Q13" s="28" t="s">
        <v>30</v>
      </c>
      <c r="R13" s="28" t="s">
        <v>2</v>
      </c>
      <c r="S13" s="28">
        <v>8.3321024588589605</v>
      </c>
      <c r="T13" s="28">
        <v>4.6643160188051799E-2</v>
      </c>
      <c r="W13" s="28" t="s">
        <v>35</v>
      </c>
      <c r="X13" s="28" t="s">
        <v>0</v>
      </c>
      <c r="Y13" s="28">
        <v>14.103952190780401</v>
      </c>
      <c r="Z13" s="28">
        <v>-3.6425749973310602E-3</v>
      </c>
    </row>
    <row r="14" spans="1:26" x14ac:dyDescent="0.75">
      <c r="A14" s="28" t="s">
        <v>43</v>
      </c>
      <c r="B14" s="28" t="s">
        <v>86</v>
      </c>
      <c r="C14" s="28">
        <v>8.0796477120428705</v>
      </c>
      <c r="D14" s="28">
        <v>-3.3333333333333298E-2</v>
      </c>
      <c r="G14" s="28" t="s">
        <v>43</v>
      </c>
      <c r="H14" s="28" t="s">
        <v>14</v>
      </c>
      <c r="I14" s="28">
        <v>10.608942481749001</v>
      </c>
      <c r="J14" s="28">
        <v>-3.3333333333333298E-2</v>
      </c>
      <c r="K14" s="27"/>
      <c r="L14" s="28" t="s">
        <v>43</v>
      </c>
      <c r="M14" s="28" t="s">
        <v>14</v>
      </c>
      <c r="N14" s="28">
        <v>10.608942481749001</v>
      </c>
      <c r="O14" s="28">
        <v>-3.3333333333333298E-2</v>
      </c>
      <c r="P14" s="27"/>
      <c r="Q14" s="28" t="s">
        <v>35</v>
      </c>
      <c r="R14" s="28" t="s">
        <v>0</v>
      </c>
      <c r="S14" s="28">
        <v>15.025260008236801</v>
      </c>
      <c r="T14" s="28">
        <v>4.9567136796239003E-2</v>
      </c>
      <c r="W14" s="28" t="s">
        <v>46</v>
      </c>
      <c r="X14" s="28" t="s">
        <v>3</v>
      </c>
      <c r="Y14" s="28">
        <v>23.804866143646301</v>
      </c>
      <c r="Z14" s="28">
        <v>-9.9483509879047406E-3</v>
      </c>
    </row>
    <row r="15" spans="1:26" x14ac:dyDescent="0.75">
      <c r="A15" s="28" t="s">
        <v>38</v>
      </c>
      <c r="B15" s="28" t="s">
        <v>78</v>
      </c>
      <c r="C15" s="28">
        <v>8.7924355289096301</v>
      </c>
      <c r="D15" s="28">
        <v>0.05</v>
      </c>
      <c r="G15" s="28" t="s">
        <v>45</v>
      </c>
      <c r="H15" s="28" t="s">
        <v>18</v>
      </c>
      <c r="I15" s="28">
        <v>13.218475081766501</v>
      </c>
      <c r="J15" s="28">
        <v>0</v>
      </c>
      <c r="K15" s="27"/>
      <c r="L15" s="28" t="s">
        <v>45</v>
      </c>
      <c r="M15" s="28" t="s">
        <v>18</v>
      </c>
      <c r="N15" s="28">
        <v>13.218475081766501</v>
      </c>
      <c r="O15" s="28">
        <v>0</v>
      </c>
      <c r="P15" s="27"/>
      <c r="Q15" s="28" t="s">
        <v>38</v>
      </c>
      <c r="R15" s="28" t="s">
        <v>1</v>
      </c>
      <c r="S15" s="28">
        <v>15.7433921756156</v>
      </c>
      <c r="T15" s="28">
        <v>4.9567136796239003E-2</v>
      </c>
      <c r="W15" s="28" t="s">
        <v>40</v>
      </c>
      <c r="X15" s="28" t="s">
        <v>20</v>
      </c>
      <c r="Y15" s="28">
        <v>24.508964053677801</v>
      </c>
      <c r="Z15" s="28">
        <v>-1.96060490136769E-2</v>
      </c>
    </row>
    <row r="16" spans="1:26" x14ac:dyDescent="0.75">
      <c r="A16" s="28" t="s">
        <v>42</v>
      </c>
      <c r="B16" s="28" t="s">
        <v>87</v>
      </c>
      <c r="C16" s="28">
        <v>15.7691348790825</v>
      </c>
      <c r="D16" s="28">
        <v>-3.3333333333333298E-2</v>
      </c>
      <c r="G16" s="28" t="s">
        <v>51</v>
      </c>
      <c r="H16" s="28" t="s">
        <v>12</v>
      </c>
      <c r="I16" s="28">
        <v>23.017198363934899</v>
      </c>
      <c r="J16" s="28">
        <v>0.05</v>
      </c>
      <c r="K16" s="27"/>
      <c r="L16" s="28" t="s">
        <v>51</v>
      </c>
      <c r="M16" s="28" t="s">
        <v>12</v>
      </c>
      <c r="N16" s="28">
        <v>23.017198363934899</v>
      </c>
      <c r="O16" s="28">
        <v>0.05</v>
      </c>
      <c r="P16" s="27"/>
      <c r="Q16" s="28" t="s">
        <v>42</v>
      </c>
      <c r="R16" s="28" t="s">
        <v>15</v>
      </c>
      <c r="S16" s="28">
        <v>33.776104983507302</v>
      </c>
      <c r="T16" s="28">
        <v>-2.2877728089286401E-2</v>
      </c>
      <c r="W16" s="28" t="s">
        <v>29</v>
      </c>
      <c r="X16" s="28" t="s">
        <v>10</v>
      </c>
      <c r="Y16" s="28">
        <v>27.501751558216501</v>
      </c>
      <c r="Z16" s="28">
        <v>-1.9022217477432601E-2</v>
      </c>
    </row>
    <row r="17" spans="1:26" x14ac:dyDescent="0.75">
      <c r="A17" s="28" t="s">
        <v>34</v>
      </c>
      <c r="B17" s="28" t="s">
        <v>88</v>
      </c>
      <c r="C17" s="28">
        <v>15.8480074142725</v>
      </c>
      <c r="D17" s="28">
        <v>0.05</v>
      </c>
      <c r="G17" s="28" t="s">
        <v>42</v>
      </c>
      <c r="H17" s="28" t="s">
        <v>15</v>
      </c>
      <c r="I17" s="28">
        <v>24.3836842973888</v>
      </c>
      <c r="J17" s="28">
        <v>-3.3333333333333298E-2</v>
      </c>
      <c r="K17" s="27"/>
      <c r="L17" s="28" t="s">
        <v>42</v>
      </c>
      <c r="M17" s="28" t="s">
        <v>15</v>
      </c>
      <c r="N17" s="28">
        <v>24.3836842973888</v>
      </c>
      <c r="O17" s="28">
        <v>-3.3333333333333298E-2</v>
      </c>
      <c r="P17" s="27"/>
      <c r="Q17" s="28" t="s">
        <v>50</v>
      </c>
      <c r="R17" s="28" t="s">
        <v>6</v>
      </c>
      <c r="S17" s="28">
        <v>64.368234440206294</v>
      </c>
      <c r="T17" s="28">
        <v>2.25146198830409E-2</v>
      </c>
      <c r="W17" s="28" t="s">
        <v>49</v>
      </c>
      <c r="X17" s="28" t="s">
        <v>8</v>
      </c>
      <c r="Y17" s="28">
        <v>27.5032920095009</v>
      </c>
      <c r="Z17" s="28">
        <v>2.6129853030141301E-2</v>
      </c>
    </row>
    <row r="18" spans="1:26" x14ac:dyDescent="0.75">
      <c r="A18" s="28" t="s">
        <v>32</v>
      </c>
      <c r="B18" s="28" t="s">
        <v>89</v>
      </c>
      <c r="C18" s="28">
        <v>17.3019735063531</v>
      </c>
      <c r="D18" s="28">
        <v>3.3333333333333298E-2</v>
      </c>
      <c r="G18" s="28" t="s">
        <v>34</v>
      </c>
      <c r="H18" s="28" t="s">
        <v>11</v>
      </c>
      <c r="I18" s="28">
        <v>38.385575394341799</v>
      </c>
      <c r="J18" s="28">
        <v>0.05</v>
      </c>
      <c r="K18" s="27"/>
      <c r="L18" s="28" t="s">
        <v>34</v>
      </c>
      <c r="M18" s="28" t="s">
        <v>11</v>
      </c>
      <c r="N18" s="28">
        <v>38.385575394341799</v>
      </c>
      <c r="O18" s="28">
        <v>0.05</v>
      </c>
      <c r="P18" s="27"/>
      <c r="Q18" s="28" t="s">
        <v>51</v>
      </c>
      <c r="R18" s="28" t="s">
        <v>12</v>
      </c>
      <c r="S18" s="28">
        <v>94.347586114613705</v>
      </c>
      <c r="T18" s="28">
        <v>4.9911134044261E-2</v>
      </c>
      <c r="W18" s="28" t="s">
        <v>38</v>
      </c>
      <c r="X18" s="28" t="s">
        <v>1</v>
      </c>
      <c r="Y18" s="28">
        <v>32.112223524460902</v>
      </c>
      <c r="Z18" s="28">
        <v>-1.0152821765931601E-2</v>
      </c>
    </row>
    <row r="19" spans="1:26" x14ac:dyDescent="0.75">
      <c r="A19" s="28" t="s">
        <v>45</v>
      </c>
      <c r="B19" s="28" t="s">
        <v>70</v>
      </c>
      <c r="C19" s="28">
        <v>21.888341853339099</v>
      </c>
      <c r="D19" s="28">
        <v>-3.3333333333333298E-2</v>
      </c>
      <c r="G19" s="28" t="s">
        <v>44</v>
      </c>
      <c r="H19" s="28" t="s">
        <v>22</v>
      </c>
      <c r="I19" s="28">
        <v>56.449111322478501</v>
      </c>
      <c r="J19" s="28">
        <v>0.05</v>
      </c>
      <c r="K19" s="27"/>
      <c r="L19" s="28" t="s">
        <v>44</v>
      </c>
      <c r="M19" s="28" t="s">
        <v>22</v>
      </c>
      <c r="N19" s="28">
        <v>56.449111322478501</v>
      </c>
      <c r="O19" s="28">
        <v>0.05</v>
      </c>
      <c r="P19" s="27"/>
      <c r="Q19" s="28" t="s">
        <v>39</v>
      </c>
      <c r="R19" s="28" t="s">
        <v>7</v>
      </c>
      <c r="S19" s="28">
        <v>99.487345493085598</v>
      </c>
      <c r="T19" s="28">
        <v>1.6666666666666701E-2</v>
      </c>
      <c r="W19" s="28" t="s">
        <v>50</v>
      </c>
      <c r="X19" s="28" t="s">
        <v>6</v>
      </c>
      <c r="Y19" s="28">
        <v>32.845143223820799</v>
      </c>
      <c r="Z19" s="28">
        <v>2.3215366001209901E-2</v>
      </c>
    </row>
    <row r="20" spans="1:26" x14ac:dyDescent="0.75">
      <c r="A20" s="28" t="s">
        <v>41</v>
      </c>
      <c r="B20" s="28" t="s">
        <v>90</v>
      </c>
      <c r="C20" s="28">
        <v>41.8579391602321</v>
      </c>
      <c r="D20" s="28">
        <v>0.05</v>
      </c>
      <c r="G20" s="28" t="s">
        <v>41</v>
      </c>
      <c r="H20" s="28" t="s">
        <v>23</v>
      </c>
      <c r="I20" s="28">
        <v>58.054462078265303</v>
      </c>
      <c r="J20" s="28">
        <v>0.05</v>
      </c>
      <c r="K20" s="27"/>
      <c r="L20" s="28" t="s">
        <v>41</v>
      </c>
      <c r="M20" s="28" t="s">
        <v>23</v>
      </c>
      <c r="N20" s="28">
        <v>58.054462078265303</v>
      </c>
      <c r="O20" s="28">
        <v>0.05</v>
      </c>
      <c r="P20" s="27"/>
      <c r="Q20" s="28" t="s">
        <v>49</v>
      </c>
      <c r="R20" s="28" t="s">
        <v>8</v>
      </c>
      <c r="S20" s="28">
        <v>123.342589106397</v>
      </c>
      <c r="T20" s="28">
        <v>3.7329434697855698E-2</v>
      </c>
      <c r="W20" s="28" t="s">
        <v>32</v>
      </c>
      <c r="X20" s="28" t="s">
        <v>21</v>
      </c>
      <c r="Y20" s="28">
        <v>48.287340752901599</v>
      </c>
      <c r="Z20" s="28">
        <v>-1.1549682889893199E-2</v>
      </c>
    </row>
    <row r="21" spans="1:26" x14ac:dyDescent="0.75">
      <c r="A21" s="28" t="s">
        <v>44</v>
      </c>
      <c r="B21" s="28" t="s">
        <v>91</v>
      </c>
      <c r="C21" s="28">
        <v>45.424431238879798</v>
      </c>
      <c r="D21" s="28">
        <v>0.05</v>
      </c>
      <c r="G21" s="28" t="s">
        <v>29</v>
      </c>
      <c r="H21" s="28" t="s">
        <v>10</v>
      </c>
      <c r="I21" s="28">
        <v>63.675596728103301</v>
      </c>
      <c r="J21" s="28">
        <v>0.05</v>
      </c>
      <c r="K21" s="27"/>
      <c r="L21" s="28" t="s">
        <v>29</v>
      </c>
      <c r="M21" s="28" t="s">
        <v>10</v>
      </c>
      <c r="N21" s="28">
        <v>63.675596728103301</v>
      </c>
      <c r="O21" s="28">
        <v>0.05</v>
      </c>
      <c r="P21" s="27"/>
      <c r="Q21" s="28" t="s">
        <v>44</v>
      </c>
      <c r="R21" s="28" t="s">
        <v>22</v>
      </c>
      <c r="S21" s="28">
        <v>136.54137140601401</v>
      </c>
      <c r="T21" s="28">
        <v>4.9748690899361701E-2</v>
      </c>
      <c r="W21" s="28" t="s">
        <v>43</v>
      </c>
      <c r="X21" s="28" t="s">
        <v>14</v>
      </c>
      <c r="Y21" s="28">
        <v>58.223263628500703</v>
      </c>
      <c r="Z21" s="28">
        <v>1.2631099525916401E-2</v>
      </c>
    </row>
    <row r="22" spans="1:26" x14ac:dyDescent="0.75">
      <c r="A22" s="28" t="s">
        <v>39</v>
      </c>
      <c r="B22" s="28" t="s">
        <v>92</v>
      </c>
      <c r="C22" s="28">
        <v>49.891024567893801</v>
      </c>
      <c r="D22" s="28">
        <v>3.3333333333333298E-2</v>
      </c>
      <c r="G22" s="28" t="s">
        <v>39</v>
      </c>
      <c r="H22" s="28" t="s">
        <v>7</v>
      </c>
      <c r="I22" s="28">
        <v>75.375474768792898</v>
      </c>
      <c r="J22" s="28">
        <v>3.3333333333333298E-2</v>
      </c>
      <c r="K22" s="27"/>
      <c r="L22" s="28" t="s">
        <v>39</v>
      </c>
      <c r="M22" s="28" t="s">
        <v>7</v>
      </c>
      <c r="N22" s="28">
        <v>75.375474768792898</v>
      </c>
      <c r="O22" s="28">
        <v>3.3333333333333298E-2</v>
      </c>
      <c r="P22" s="27"/>
      <c r="Q22" s="28" t="s">
        <v>29</v>
      </c>
      <c r="R22" s="28" t="s">
        <v>10</v>
      </c>
      <c r="S22" s="28">
        <v>150.552861545186</v>
      </c>
      <c r="T22" s="28">
        <v>3.1211061422619701E-2</v>
      </c>
      <c r="W22" s="28" t="s">
        <v>31</v>
      </c>
      <c r="X22" s="28" t="s">
        <v>9</v>
      </c>
      <c r="Y22" s="28">
        <v>60.308150041525899</v>
      </c>
      <c r="Z22" s="28">
        <v>7.8509463878312005E-3</v>
      </c>
    </row>
    <row r="23" spans="1:26" x14ac:dyDescent="0.75">
      <c r="A23" s="28" t="s">
        <v>50</v>
      </c>
      <c r="B23" s="28" t="s">
        <v>93</v>
      </c>
      <c r="C23" s="28">
        <v>58.815936612337602</v>
      </c>
      <c r="D23" s="28">
        <v>3.3333333333333298E-2</v>
      </c>
      <c r="G23" s="28" t="s">
        <v>48</v>
      </c>
      <c r="H23" s="28" t="s">
        <v>13</v>
      </c>
      <c r="I23" s="28">
        <v>80.651802361548803</v>
      </c>
      <c r="J23" s="28">
        <v>0.05</v>
      </c>
      <c r="K23" s="27"/>
      <c r="L23" s="28" t="s">
        <v>48</v>
      </c>
      <c r="M23" s="28" t="s">
        <v>13</v>
      </c>
      <c r="N23" s="28">
        <v>80.651802361548803</v>
      </c>
      <c r="O23" s="28">
        <v>0.05</v>
      </c>
      <c r="P23" s="27"/>
      <c r="Q23" s="28" t="s">
        <v>41</v>
      </c>
      <c r="R23" s="28" t="s">
        <v>23</v>
      </c>
      <c r="S23" s="28">
        <v>150.633916772498</v>
      </c>
      <c r="T23" s="28">
        <v>5.28351106524481E-2</v>
      </c>
      <c r="W23" s="28" t="s">
        <v>42</v>
      </c>
      <c r="X23" s="28" t="s">
        <v>15</v>
      </c>
      <c r="Y23" s="28">
        <v>85.229347717350507</v>
      </c>
      <c r="Z23" s="28">
        <v>1.3574447726257301E-2</v>
      </c>
    </row>
    <row r="24" spans="1:26" x14ac:dyDescent="0.75">
      <c r="A24" s="28" t="s">
        <v>48</v>
      </c>
      <c r="B24" s="28" t="s">
        <v>94</v>
      </c>
      <c r="C24" s="28">
        <v>75.355020117259102</v>
      </c>
      <c r="D24" s="28">
        <v>0.05</v>
      </c>
      <c r="G24" s="28" t="s">
        <v>50</v>
      </c>
      <c r="H24" s="28" t="s">
        <v>6</v>
      </c>
      <c r="I24" s="28">
        <v>83.430350921245306</v>
      </c>
      <c r="J24" s="28">
        <v>3.3333333333333298E-2</v>
      </c>
      <c r="K24" s="27"/>
      <c r="L24" s="28" t="s">
        <v>50</v>
      </c>
      <c r="M24" s="28" t="s">
        <v>6</v>
      </c>
      <c r="N24" s="28">
        <v>83.430350921245306</v>
      </c>
      <c r="O24" s="28">
        <v>3.3333333333333298E-2</v>
      </c>
      <c r="P24" s="27"/>
      <c r="Q24" s="28" t="s">
        <v>48</v>
      </c>
      <c r="R24" s="28" t="s">
        <v>13</v>
      </c>
      <c r="S24" s="28">
        <v>164.79739867804699</v>
      </c>
      <c r="T24" s="28">
        <v>5.28351106524481E-2</v>
      </c>
      <c r="W24" s="28" t="s">
        <v>44</v>
      </c>
      <c r="X24" s="28" t="s">
        <v>22</v>
      </c>
      <c r="Y24" s="28">
        <v>95.458569128570304</v>
      </c>
      <c r="Z24" s="28">
        <v>9.15984108908738E-3</v>
      </c>
    </row>
    <row r="25" spans="1:26" x14ac:dyDescent="0.75">
      <c r="A25" s="28" t="s">
        <v>49</v>
      </c>
      <c r="B25" s="28" t="s">
        <v>95</v>
      </c>
      <c r="C25" s="28">
        <v>81.856120898371699</v>
      </c>
      <c r="D25" s="28">
        <v>0.05</v>
      </c>
      <c r="G25" s="28" t="s">
        <v>49</v>
      </c>
      <c r="H25" s="28" t="s">
        <v>8</v>
      </c>
      <c r="I25" s="28">
        <v>130.75533539381999</v>
      </c>
      <c r="J25" s="28">
        <v>0.05</v>
      </c>
      <c r="K25" s="27"/>
      <c r="L25" s="28" t="s">
        <v>49</v>
      </c>
      <c r="M25" s="28" t="s">
        <v>8</v>
      </c>
      <c r="N25" s="28">
        <v>130.75533539381999</v>
      </c>
      <c r="O25" s="28">
        <v>0.05</v>
      </c>
      <c r="P25" s="27"/>
      <c r="Q25" s="28" t="s">
        <v>34</v>
      </c>
      <c r="R25" s="28" t="s">
        <v>11</v>
      </c>
      <c r="S25" s="28">
        <v>223.667106804393</v>
      </c>
      <c r="T25" s="28">
        <v>5.28351106524481E-2</v>
      </c>
      <c r="W25" s="28" t="s">
        <v>41</v>
      </c>
      <c r="X25" s="28" t="s">
        <v>23</v>
      </c>
      <c r="Y25" s="28">
        <v>117.859498372077</v>
      </c>
      <c r="Z25" s="28">
        <v>7.9719780632559398E-3</v>
      </c>
    </row>
    <row r="26" spans="1:26" x14ac:dyDescent="0.75">
      <c r="B26" t="s">
        <v>26</v>
      </c>
      <c r="C26" s="9">
        <f>SUM(C2:C25)</f>
        <v>433.32805269124788</v>
      </c>
      <c r="H26" t="s">
        <v>26</v>
      </c>
      <c r="I26" s="9">
        <f>SUM(I2:I25)</f>
        <v>636.42484463435926</v>
      </c>
      <c r="M26" t="s">
        <v>26</v>
      </c>
      <c r="N26" s="9">
        <f>SUM(N2:N25)</f>
        <v>636.42484463435926</v>
      </c>
      <c r="Q26" s="29"/>
      <c r="R26" s="29" t="s">
        <v>26</v>
      </c>
      <c r="S26" s="30">
        <f>SUM(S2:S25)</f>
        <v>1213.6677297518763</v>
      </c>
      <c r="T26" s="29"/>
      <c r="X26" t="s">
        <v>26</v>
      </c>
      <c r="Y26" s="30">
        <f>SUM(Y2:Y25)</f>
        <v>-14.130470233934957</v>
      </c>
    </row>
    <row r="28" spans="1:26" ht="16.5" customHeight="1" x14ac:dyDescent="0.75">
      <c r="A28" t="str">
        <f>"WisdomTree Managed Futures (WTMF): Price Return Contribution of Assets ("&amp;TEXT(A1,"mmmm yyyy")&amp;", bps) and Positioning"&amp;" 
Weight-adjusted, month to date, as of "&amp;TEXT(A1,"mm/dd/yyyy")</f>
        <v>WisdomTree Managed Futures (WTMF): Price Return Contribution of Assets (February 2021, bps) and Positioning 
Weight-adjusted, month to date, as of 02/28/2021</v>
      </c>
      <c r="G28" t="str">
        <f>"WisdomTree Managed Futures (WTMF): Price Return Contribution of Assets ("&amp;TEXT(G1,"mmmm yyyy")&amp;", bps) and Positioning"&amp;" 
Weight-adjusted, quarter to date, as of "&amp;TEXT(A1,"mm/dd/yyyy")</f>
        <v>WisdomTree Managed Futures (WTMF): Price Return Contribution of Assets (2021 Q1, bps) and Positioning 
Weight-adjusted, quarter to date, as of 02/28/2021</v>
      </c>
      <c r="L28" t="str">
        <f>"WisdomTree Managed Futures (WTMF): Price Return Contribution of Assets ("&amp;TEXT(L1,"mmmm yyyy")&amp;", bps) and Positioning"&amp;" 
Weight-adjusted, year to date, as of "&amp;TEXT(A1,"mm/dd/yyyy")</f>
        <v>WisdomTree Managed Futures (WTMF): Price Return Contribution of Assets (2021 YTD, bps) and Positioning 
Weight-adjusted, year to date, as of 02/28/2021</v>
      </c>
      <c r="Q28" t="str">
        <f>"WisdomTree Managed Futures (WTMF): Price Return Contribution of Assets (bps) and Positioning"&amp;" 
Weight-adjusted, since "&amp;TEXT(Q1,"mm/dd/yyyy")&amp;", as of "&amp;TEXT(A1,"mm/dd/yyyy")</f>
        <v>WisdomTree Managed Futures (WTMF): Price Return Contribution of Assets (bps) and Positioning 
Weight-adjusted, since 08/31/2020, as of 02/28/2021</v>
      </c>
      <c r="W28" t="str">
        <f>"WisdomTree Managed Futures (WTMF): Price Return Contribution of Assets (bps) and Positioning"&amp;" 
Weight-adjusted, since 04/30/2016, as of "&amp;TEXT(A1,"mm/dd/yyyy")</f>
        <v>WisdomTree Managed Futures (WTMF): Price Return Contribution of Assets (bps) and Positioning 
Weight-adjusted, since 04/30/2016, as of 02/28/2021</v>
      </c>
    </row>
    <row r="31" spans="1:26" x14ac:dyDescent="0.75">
      <c r="B31" t="s">
        <v>27</v>
      </c>
      <c r="C31" s="9">
        <f>VLOOKUP("CL",A2:D25,3,0)+VLOOKUP("NG",A2:D25,3,0)+VLOOKUP("HO",A2:D25,3,0)+VLOOKUP("XB",A2:D25,3,0)</f>
        <v>190.56308207860309</v>
      </c>
      <c r="D31" s="7">
        <f>ABS(VLOOKUP("CL",A2:D25,4,0))+ABS(VLOOKUP("NG",A2:D25,4,0))+ABS(VLOOKUP("HO",A2:D25,4,0))+ABS(VLOOKUP("XB",A2:D25,4,0))</f>
        <v>0.1166666666666666</v>
      </c>
      <c r="H31" t="s">
        <v>27</v>
      </c>
      <c r="I31" s="9">
        <f>VLOOKUP("CL",G2:J25,3,0)+VLOOKUP("NG",G2:J25,3,0)+VLOOKUP("HO",G2:J25,3,0)+VLOOKUP("XB",G2:J25,3,0)</f>
        <v>289.56116108385822</v>
      </c>
      <c r="J31" s="7">
        <f>ABS(VLOOKUP("CL",G2:J25,4,0))+ABS(VLOOKUP("NG",G2:J25,4,0))+ABS(VLOOKUP("HO",G2:J25,4,0))+ABS(VLOOKUP("XB",G2:J25,4,0))</f>
        <v>0.1166666666666666</v>
      </c>
      <c r="K31" s="7"/>
      <c r="M31" t="s">
        <v>27</v>
      </c>
      <c r="N31" s="9">
        <f>VLOOKUP("CL",L2:O25,3,0)+VLOOKUP("NG",L2:O25,3,0)+VLOOKUP("HO",L2:O25,3,0)+VLOOKUP("XB",L2:O25,3,0)</f>
        <v>289.56116108385822</v>
      </c>
      <c r="O31" s="7">
        <f>ABS(VLOOKUP("CL",L2:O25,4,0))+ABS(VLOOKUP("NG",L2:O25,4,0))+ABS(VLOOKUP("HO",L2:O25,4,0))+ABS(VLOOKUP("XB",L2:O25,4,0))</f>
        <v>0.1166666666666666</v>
      </c>
      <c r="P31" s="7"/>
      <c r="R31" t="s">
        <v>27</v>
      </c>
      <c r="S31" s="9">
        <f>VLOOKUP("CL",Q2:T25,3,0)+VLOOKUP("NG",Q2:T25,3,0)+VLOOKUP("HO",Q2:T25,3,0)+VLOOKUP("XB",Q2:T25,3,0)</f>
        <v>287.19816903968888</v>
      </c>
      <c r="T31" s="7">
        <f>ABS(VLOOKUP("CL",Q2:T25,4,0))+ABS(VLOOKUP("NG",Q2:T25,4,0))+ABS(VLOOKUP("HO",Q2:T25,4,0))+ABS(VLOOKUP("XB",Q2:T25,4,0))</f>
        <v>7.6510721247563307E-2</v>
      </c>
      <c r="X31" t="s">
        <v>27</v>
      </c>
      <c r="Y31" s="9">
        <f>VLOOKUP("CL",W2:Z25,3,0)+VLOOKUP("NG",W2:Z25,3,0)+VLOOKUP("HO",W2:Z25,3,0)+VLOOKUP("XB",W2:Z25,3,0)</f>
        <v>110.44121095182268</v>
      </c>
      <c r="Z31" s="7">
        <f>ABS(VLOOKUP("CL",W2:Z25,4,0))+ABS(VLOOKUP("NG",W2:Z25,4,0))+ABS(VLOOKUP("HO",W2:Z25,4,0))+ABS(VLOOKUP("XB",W2:Z25,4,0))</f>
        <v>8.0814838538763006E-2</v>
      </c>
    </row>
    <row r="32" spans="1:26" x14ac:dyDescent="0.75">
      <c r="B32" t="s">
        <v>52</v>
      </c>
      <c r="C32" s="9">
        <f>VLOOKUP("HG",A2:D25,3,0)+VLOOKUP("GC",A2:D25,3,0)+VLOOKUP("SI",A2:D25,3,0)</f>
        <v>97.243361970598201</v>
      </c>
      <c r="D32" s="7">
        <f>ABS(VLOOKUP("HG",A2:D25,4,0))+ABS(VLOOKUP("GC",A2:D25,4,0))+ABS(VLOOKUP("SI",A2:D25,4,0))</f>
        <v>8.3333333333333301E-2</v>
      </c>
      <c r="H32" t="s">
        <v>52</v>
      </c>
      <c r="I32" s="9">
        <f>VLOOKUP("HG",G2:J25,3,0)+VLOOKUP("GC",G2:J25,3,0)+VLOOKUP("SI",G2:J25,3,0)</f>
        <v>93.870277443315302</v>
      </c>
      <c r="J32" s="7">
        <f>ABS(VLOOKUP("HG",G2:J25,4,0))+ABS(VLOOKUP("GC",G2:J25,4,0))+ABS(VLOOKUP("SI",G2:J25,4,0))</f>
        <v>0.05</v>
      </c>
      <c r="K32" s="7"/>
      <c r="M32" t="s">
        <v>52</v>
      </c>
      <c r="N32" s="9">
        <f>VLOOKUP("HG",L2:O25,3,0)+VLOOKUP("GC",L2:O25,3,0)+VLOOKUP("SI",L2:O25,3,0)</f>
        <v>93.870277443315302</v>
      </c>
      <c r="O32" s="7">
        <f>ABS(VLOOKUP("HG",L2:O25,4,0))+ABS(VLOOKUP("GC",L2:O25,4,0))+ABS(VLOOKUP("SI",L2:O25,4,0))</f>
        <v>0.05</v>
      </c>
      <c r="P32" s="7"/>
      <c r="R32" t="s">
        <v>52</v>
      </c>
      <c r="S32" s="9">
        <f>VLOOKUP("HG",Q2:T25,3,0)+VLOOKUP("GC",Q2:T25,3,0)+VLOOKUP("SI",Q2:T25,3,0)</f>
        <v>149.56475175739158</v>
      </c>
      <c r="T32" s="7">
        <f>ABS(VLOOKUP("HG",Q2:T25,4,0))+ABS(VLOOKUP("GC",Q2:T25,4,0))+ABS(VLOOKUP("SI",Q2:T25,4,0))</f>
        <v>8.2957803004242603E-2</v>
      </c>
      <c r="X32" t="s">
        <v>52</v>
      </c>
      <c r="Y32" s="9">
        <f>VLOOKUP("HG",W2:Z25,3,0)+VLOOKUP("GC",W2:Z25,3,0)+VLOOKUP("SI",W2:Z25,3,0)</f>
        <v>-210.94212097231534</v>
      </c>
      <c r="Z32" s="7">
        <f>ABS(VLOOKUP("HG",W2:Z25,4,0))+ABS(VLOOKUP("GC",W2:Z25,4,0))+ABS(VLOOKUP("SI",W2:Z25,4,0))</f>
        <v>2.881187007975201E-2</v>
      </c>
    </row>
    <row r="33" spans="1:26" x14ac:dyDescent="0.75">
      <c r="B33" t="s">
        <v>53</v>
      </c>
      <c r="C33" s="9">
        <f>VLOOKUP("S",A2:D25,3,0)+VLOOKUP("C",A2:D25,3,0)+VLOOKUP("W",A2:D25,3,0)+VLOOKUP("KC",A2:D25,3,0)+VLOOKUP("SB",A2:D25,3,0)+VLOOKUP("CT",A2:D25,3,0)+VLOOKUP("CC",A2:D25,3,0)+VLOOKUP("LC",A2:D25,3,0)+VLOOKUP("LH",A2:D25,3,0)</f>
        <v>126.81608486228089</v>
      </c>
      <c r="D33" s="7">
        <f>ABS(VLOOKUP("S",A2:D25,4,0))+ABS(VLOOKUP("C",A2:D25,4,0))+ABS(VLOOKUP("W",A2:D25,4,0))+ABS(VLOOKUP("KC",A2:D25,4,0))+ABS(VLOOKUP("SB",A2:D25,4,0))+ABS(VLOOKUP("CT",A2:D25,4,0))+ABS(VLOOKUP("CC",A2:D25,4,0))+ABS(VLOOKUP("LC",A2:D25,4,0))+ABS(VLOOKUP("LH",A2:D25,4,0))</f>
        <v>0.31666666666666665</v>
      </c>
      <c r="H33" t="s">
        <v>53</v>
      </c>
      <c r="I33" s="9">
        <f>VLOOKUP("S",G2:J25,3,0)+VLOOKUP("C",G2:J25,3,0)+VLOOKUP("W",G2:J25,3,0)+VLOOKUP("KC",G2:J25,3,0)+VLOOKUP("SB",G2:J25,3,0)+VLOOKUP("CT",G2:J25,3,0)+VLOOKUP("CC",G2:J25,3,0)+VLOOKUP("LC",G2:J25,3,0)+VLOOKUP("LH",G2:J25,3,0)</f>
        <v>241.55652443452411</v>
      </c>
      <c r="J33" s="7">
        <f>ABS(VLOOKUP("S",G2:J25,4,0))+ABS(VLOOKUP("C",G2:J25,4,0))+ABS(VLOOKUP("W",G2:J25,4,0))+ABS(VLOOKUP("KC",G2:J25,4,0))+ABS(VLOOKUP("SB",G2:J25,4,0))+ABS(VLOOKUP("CT",G2:J25,4,0))+ABS(VLOOKUP("CC",G2:J25,4,0))+ABS(VLOOKUP("LC",G2:J25,4,0))+ABS(VLOOKUP("LH",G2:J25,4,0))</f>
        <v>0.28333333333333333</v>
      </c>
      <c r="K33" s="7"/>
      <c r="M33" t="s">
        <v>53</v>
      </c>
      <c r="N33" s="9">
        <f>VLOOKUP("S",L2:O25,3,0)+VLOOKUP("C",L2:O25,3,0)+VLOOKUP("W",L2:O25,3,0)+VLOOKUP("KC",L2:O25,3,0)+VLOOKUP("SB",L2:O25,3,0)+VLOOKUP("CT",L2:O25,3,0)+VLOOKUP("CC",L2:O25,3,0)+VLOOKUP("LC",L2:O25,3,0)+VLOOKUP("LH",L2:O25,3,0)</f>
        <v>241.55652443452411</v>
      </c>
      <c r="O33" s="7">
        <f>ABS(VLOOKUP("S",L2:O25,4,0))+ABS(VLOOKUP("C",L2:O25,4,0))+ABS(VLOOKUP("W",L2:O25,4,0))+ABS(VLOOKUP("KC",L2:O25,4,0))+ABS(VLOOKUP("SB",L2:O25,4,0))+ABS(VLOOKUP("CT",L2:O25,4,0))+ABS(VLOOKUP("CC",L2:O25,4,0))+ABS(VLOOKUP("LC",L2:O25,4,0))+ABS(VLOOKUP("LH",L2:O25,4,0))</f>
        <v>0.28333333333333333</v>
      </c>
      <c r="P33" s="7"/>
      <c r="R33" t="s">
        <v>53</v>
      </c>
      <c r="S33" s="9">
        <f>VLOOKUP("S",Q2:T25,3,0)+VLOOKUP("C",Q2:T25,3,0)+VLOOKUP("W",Q2:T25,3,0)+VLOOKUP("KC",Q2:T25,3,0)+VLOOKUP("SB",Q2:T25,3,0)+VLOOKUP("CT",Q2:T25,3,0)+VLOOKUP("CC",Q2:T25,3,0)+VLOOKUP("LC",Q2:T25,3,0)+VLOOKUP("LH",Q2:T25,3,0)</f>
        <v>712.37768478152316</v>
      </c>
      <c r="T33" s="7">
        <f>ABS(VLOOKUP("S",Q2:T25,4,0))+ABS(VLOOKUP("C",Q2:T25,4,0))+ABS(VLOOKUP("W",Q2:T25,4,0))+ABS(VLOOKUP("KC",Q2:T25,4,0))+ABS(VLOOKUP("SB",Q2:T25,4,0))+ABS(VLOOKUP("CT",Q2:T25,4,0))+ABS(VLOOKUP("CC",Q2:T25,4,0))+ABS(VLOOKUP("LC",Q2:T25,4,0))+ABS(VLOOKUP("LH",Q2:T25,4,0))</f>
        <v>0.27877154760539696</v>
      </c>
      <c r="X33" t="s">
        <v>53</v>
      </c>
      <c r="Y33" s="9">
        <f>VLOOKUP("S",W2:Z25,3,0)+VLOOKUP("C",W2:Z25,3,0)+VLOOKUP("W",W2:Z25,3,0)+VLOOKUP("KC",W2:Z25,3,0)+VLOOKUP("SB",W2:Z25,3,0)+VLOOKUP("CT",W2:Z25,3,0)+VLOOKUP("CC",W2:Z25,3,0)+VLOOKUP("LC",W2:Z25,3,0)+VLOOKUP("LH",W2:Z25,3,0)</f>
        <v>101.42770262622473</v>
      </c>
      <c r="Z33" s="7">
        <f>ABS(VLOOKUP("S",W2:Z25,4,0))+ABS(VLOOKUP("C",W2:Z25,4,0))+ABS(VLOOKUP("W",W2:Z25,4,0))+ABS(VLOOKUP("KC",W2:Z25,4,0))+ABS(VLOOKUP("SB",W2:Z25,4,0))+ABS(VLOOKUP("CT",W2:Z25,4,0))+ABS(VLOOKUP("CC",W2:Z25,4,0))+ABS(VLOOKUP("LC",W2:Z25,4,0))+ABS(VLOOKUP("LH",W2:Z25,4,0))</f>
        <v>8.4675525584301095E-2</v>
      </c>
    </row>
    <row r="34" spans="1:26" x14ac:dyDescent="0.75">
      <c r="B34" t="s">
        <v>54</v>
      </c>
      <c r="C34" s="9">
        <f>VLOOKUP("EC",A2:D25,3,0)+VLOOKUP("JY",A2:D25,3,0)+VLOOKUP("BP",A2:D25,3,0)+VLOOKUP("SF",A2:D25,3,0)+VLOOKUP("AD",A2:D25,3,0)+VLOOKUP("CD",A2:D25,3,0)</f>
        <v>-5.14325881135965</v>
      </c>
      <c r="D34" s="7">
        <f>ABS(VLOOKUP("EC",A2:D25,4,0))+ABS(VLOOKUP("JY",A2:D25,4,0))+ABS(VLOOKUP("BP",A2:D25,4,0))+ABS(VLOOKUP("SF",A2:D25,4,0))+ABS(VLOOKUP("AD",A2:D25,4,0))+ABS(VLOOKUP("CD",A2:D25,4,0))</f>
        <v>0.3</v>
      </c>
      <c r="H34" t="s">
        <v>54</v>
      </c>
      <c r="I34" s="9">
        <f>VLOOKUP("EC",G2:J25,3,0)+VLOOKUP("JY",G2:J25,3,0)+VLOOKUP("BP",G2:J25,3,0)+VLOOKUP("SF",G2:J25,3,0)+VLOOKUP("AD",G2:J25,3,0)+VLOOKUP("CD",G2:J25,3,0)</f>
        <v>-23.555745106476081</v>
      </c>
      <c r="J34" s="7">
        <f>ABS(VLOOKUP("EC",G2:J25,4,0))+ABS(VLOOKUP("JY",G2:J25,4,0))+ABS(VLOOKUP("BP",G2:J25,4,0))+ABS(VLOOKUP("SF",G2:J25,4,0))+ABS(VLOOKUP("AD",G2:J25,4,0))+ABS(VLOOKUP("CD",G2:J25,4,0))</f>
        <v>0.3</v>
      </c>
      <c r="K34" s="7"/>
      <c r="M34" t="s">
        <v>54</v>
      </c>
      <c r="N34" s="9">
        <f>VLOOKUP("EC",L2:O25,3,0)+VLOOKUP("JY",L2:O25,3,0)+VLOOKUP("BP",L2:O25,3,0)+VLOOKUP("SF",L2:O25,3,0)+VLOOKUP("AD",L2:O25,3,0)+VLOOKUP("CD",L2:O25,3,0)</f>
        <v>-23.555745106476081</v>
      </c>
      <c r="O34" s="7">
        <f>ABS(VLOOKUP("EC",L2:O25,4,0))+ABS(VLOOKUP("JY",L2:O25,4,0))+ABS(VLOOKUP("BP",L2:O25,4,0))+ABS(VLOOKUP("SF",L2:O25,4,0))+ABS(VLOOKUP("AD",L2:O25,4,0))+ABS(VLOOKUP("CD",L2:O25,4,0))</f>
        <v>0.3</v>
      </c>
      <c r="P34" s="7"/>
      <c r="R34" t="s">
        <v>54</v>
      </c>
      <c r="S34" s="9">
        <f>VLOOKUP("EC",Q2:T25,3,0)+VLOOKUP("JY",Q2:T25,3,0)+VLOOKUP("BP",Q2:T25,3,0)+VLOOKUP("SF",Q2:T25,3,0)+VLOOKUP("AD",Q2:T25,3,0)+VLOOKUP("CD",Q2:T25,3,0)</f>
        <v>22.770335085267014</v>
      </c>
      <c r="T34" s="7">
        <f>ABS(VLOOKUP("EC",Q2:T25,4,0))+ABS(VLOOKUP("JY",Q2:T25,4,0))+ABS(VLOOKUP("BP",Q2:T25,4,0))+ABS(VLOOKUP("SF",Q2:T25,4,0))+ABS(VLOOKUP("AD",Q2:T25,4,0))+ABS(VLOOKUP("CD",Q2:T25,4,0))</f>
        <v>0.29188262049459174</v>
      </c>
      <c r="X34" t="s">
        <v>54</v>
      </c>
      <c r="Y34" s="9">
        <f>VLOOKUP("EC",W2:Z25,3,0)+VLOOKUP("JY",W2:Z25,3,0)+VLOOKUP("BP",W2:Z25,3,0)+VLOOKUP("SF",W2:Z25,3,0)+VLOOKUP("AD",W2:Z25,3,0)+VLOOKUP("CD",W2:Z25,3,0)</f>
        <v>-158.5098741855183</v>
      </c>
      <c r="Z34" s="7">
        <f>ABS(VLOOKUP("EC",W2:Z25,4,0))+ABS(VLOOKUP("JY",W2:Z25,4,0))+ABS(VLOOKUP("BP",W2:Z25,4,0))+ABS(VLOOKUP("SF",W2:Z25,4,0))+ABS(VLOOKUP("AD",W2:Z25,4,0))+ABS(VLOOKUP("CD",W2:Z25,4,0))</f>
        <v>4.7689574115590966E-2</v>
      </c>
    </row>
    <row r="35" spans="1:26" x14ac:dyDescent="0.75">
      <c r="B35" t="s">
        <v>55</v>
      </c>
      <c r="C35" s="9">
        <f>VLOOKUP("us",A2:D25,3,0)+VLOOKUP("ty",A2:D25,3,0)</f>
        <v>23.848782591125371</v>
      </c>
      <c r="D35" s="7">
        <f>ABS(VLOOKUP("us",A2:D25,4,0))+ABS(VLOOKUP("ty",A2:D25,4,0))</f>
        <v>6.6666666666666596E-2</v>
      </c>
      <c r="H35" t="s">
        <v>55</v>
      </c>
      <c r="I35" s="9">
        <f>VLOOKUP("us",G2:J25,3,0)+VLOOKUP("ty",G2:J25,3,0)</f>
        <v>34.992626779137801</v>
      </c>
      <c r="J35" s="7">
        <f>ABS(VLOOKUP("us",G2:J25,4,0))+ABS(VLOOKUP("ty",G2:J25,4,0))</f>
        <v>6.6666666666666596E-2</v>
      </c>
      <c r="K35" s="7"/>
      <c r="M35" t="s">
        <v>55</v>
      </c>
      <c r="N35" s="9">
        <f>VLOOKUP("us",L2:O25,3,0)+VLOOKUP("ty",L2:O25,3,0)</f>
        <v>34.992626779137801</v>
      </c>
      <c r="O35" s="7">
        <f>ABS(VLOOKUP("us",L2:O25,4,0))+ABS(VLOOKUP("ty",L2:O25,4,0))</f>
        <v>6.6666666666666596E-2</v>
      </c>
      <c r="P35" s="7"/>
      <c r="R35" t="s">
        <v>55</v>
      </c>
      <c r="S35" s="9">
        <f>VLOOKUP("us",Q2:T25,3,0)+VLOOKUP("ty",Q2:T25,3,0)</f>
        <v>41.756789088005561</v>
      </c>
      <c r="T35" s="7">
        <f>ABS(VLOOKUP("us",Q2:T25,4,0))+ABS(VLOOKUP("ty",Q2:T25,4,0))</f>
        <v>3.0778198218858702E-2</v>
      </c>
      <c r="X35" t="s">
        <v>55</v>
      </c>
      <c r="Y35" s="9">
        <f>VLOOKUP("us",W2:Z25,3,0)+VLOOKUP("ty",W2:Z25,3,0)</f>
        <v>143.45261134585121</v>
      </c>
      <c r="Z35" s="7">
        <f>ABS(VLOOKUP("us",W2:Z25,4,0))+ABS(VLOOKUP("ty",W2:Z25,4,0))</f>
        <v>2.6205547252173701E-2</v>
      </c>
    </row>
    <row r="36" spans="1:26" x14ac:dyDescent="0.75">
      <c r="B36" t="s">
        <v>26</v>
      </c>
      <c r="C36" s="9">
        <f>SUM(C31:C35)</f>
        <v>433.32805269124788</v>
      </c>
      <c r="D36" s="7">
        <f t="array" ref="D36">SUM(ABS(D2:D25))</f>
        <v>0.88333333333333341</v>
      </c>
      <c r="H36" t="s">
        <v>26</v>
      </c>
      <c r="I36" s="9">
        <f>SUM(I31:I35)</f>
        <v>636.42484463435937</v>
      </c>
      <c r="J36" s="7">
        <f t="array" ref="J36">SUM(ABS(J2:J25))</f>
        <v>0.81666666666666665</v>
      </c>
      <c r="K36" s="7"/>
      <c r="M36" t="s">
        <v>26</v>
      </c>
      <c r="N36" s="9">
        <f>SUM(N31:N35)</f>
        <v>636.42484463435937</v>
      </c>
      <c r="O36" s="7">
        <f t="array" ref="O36">SUM(ABS(O2:O25))</f>
        <v>0.81666666666666665</v>
      </c>
      <c r="P36" s="7"/>
      <c r="R36" t="s">
        <v>26</v>
      </c>
      <c r="S36" s="9">
        <f>SUM(S31:S35)</f>
        <v>1213.6677297518763</v>
      </c>
      <c r="T36" s="7">
        <f t="array" ref="T36">SUM(ABS(T2:T25))</f>
        <v>0.76090089057065313</v>
      </c>
      <c r="X36" t="s">
        <v>26</v>
      </c>
      <c r="Y36" s="9">
        <f>SUM(Y31:Y35)</f>
        <v>-14.130470233935</v>
      </c>
      <c r="Z36" s="7">
        <f t="array" ref="Z36">SUM(ABS(Z2:Z25))</f>
        <v>0.26819735557058083</v>
      </c>
    </row>
    <row r="39" spans="1:26" x14ac:dyDescent="0.75">
      <c r="A39" t="str">
        <f>"WisdomTree Managed Futures (WTMF): Effective Weights (%) and Price Return Contributions (bps) by Asset Class"&amp;" Weight-adjusted, month to date, as of "&amp;TEXT(A1,"mm/dd/yyyy")</f>
        <v>WisdomTree Managed Futures (WTMF): Effective Weights (%) and Price Return Contributions (bps) by Asset Class Weight-adjusted, month to date, as of 02/28/2021</v>
      </c>
      <c r="G39" t="str">
        <f>"WisdomTree Managed Futures (WTMF): Effective Weights (%) and Price Return Contributions (bps) by Asset Class"&amp;" Weight-adjusted, quarter to date, as of "&amp;TEXT(A1,"mm/dd/yyyy")</f>
        <v>WisdomTree Managed Futures (WTMF): Effective Weights (%) and Price Return Contributions (bps) by Asset Class Weight-adjusted, quarter to date, as of 02/28/2021</v>
      </c>
      <c r="L39" t="str">
        <f>"WisdomTree Managed Futures (WTMF): Effective Weights (%) and Price Return Contributions (bps) by Asset Class"&amp;" Weight-adjusted, year to date, as of "&amp;TEXT(A1,"mm/dd/yyyy")</f>
        <v>WisdomTree Managed Futures (WTMF): Effective Weights (%) and Price Return Contributions (bps) by Asset Class Weight-adjusted, year to date, as of 02/28/2021</v>
      </c>
      <c r="Q39" t="str">
        <f>"WisdomTree Managed Futures (WTMF): Effective Weights (%) and Price Return Contributions (bps) by Asset Class"&amp;" Weight-adjusted, since "&amp;TEXT(Q1,"mm/dd/yyyy")&amp;", as of "&amp;TEXT(A1,"mm/dd/yyyy")</f>
        <v>WisdomTree Managed Futures (WTMF): Effective Weights (%) and Price Return Contributions (bps) by Asset Class Weight-adjusted, since 08/31/2020, as of 02/28/2021</v>
      </c>
      <c r="W39" t="str">
        <f>"WisdomTree Managed Futures (WTMF): Effective Weights (%) and Price Return Contributions (bps) by Asset Class"&amp;" Weight-adjusted, since 04/30/2016, as of "&amp;TEXT(A1,"mm/dd/yyyy")</f>
        <v>WisdomTree Managed Futures (WTMF): Effective Weights (%) and Price Return Contributions (bps) by Asset Class Weight-adjusted, since 04/30/2016, as of 02/28/2021</v>
      </c>
    </row>
  </sheetData>
  <sortState xmlns:xlrd2="http://schemas.microsoft.com/office/spreadsheetml/2017/richdata2" ref="W2:Z25">
    <sortCondition ref="Y2:Y25"/>
  </sortState>
  <mergeCells count="5">
    <mergeCell ref="G1:J1"/>
    <mergeCell ref="W1:Z1"/>
    <mergeCell ref="A1:D1"/>
    <mergeCell ref="Q1:T1"/>
    <mergeCell ref="L1:O1"/>
  </mergeCells>
  <pageMargins left="0.7" right="0.7" top="0.75" bottom="0.75" header="0.3" footer="0.3"/>
  <pageSetup paperSize="0" orientation="portrait" horizontalDpi="0" verticalDpi="0" copie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EF72C2EDFE8149A3645BC856DCE0C8" ma:contentTypeVersion="12" ma:contentTypeDescription="Create a new document." ma:contentTypeScope="" ma:versionID="e442784f0978a948f896bf39ce8774ff">
  <xsd:schema xmlns:xsd="http://www.w3.org/2001/XMLSchema" xmlns:xs="http://www.w3.org/2001/XMLSchema" xmlns:p="http://schemas.microsoft.com/office/2006/metadata/properties" xmlns:ns2="69fcebea-5557-4575-aaf0-c961ec00922c" xmlns:ns3="b9533b12-b5c2-4108-9f2f-62e6bc45aa70" targetNamespace="http://schemas.microsoft.com/office/2006/metadata/properties" ma:root="true" ma:fieldsID="8ab5a89b8dd65003f3e9c2cad19b0ec4" ns2:_="" ns3:_="">
    <xsd:import namespace="69fcebea-5557-4575-aaf0-c961ec00922c"/>
    <xsd:import namespace="b9533b12-b5c2-4108-9f2f-62e6bc45aa7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fcebea-5557-4575-aaf0-c961ec0092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533b12-b5c2-4108-9f2f-62e6bc45aa7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D4C066B-BC05-4DCE-9E1C-62E21DE41A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fcebea-5557-4575-aaf0-c961ec00922c"/>
    <ds:schemaRef ds:uri="b9533b12-b5c2-4108-9f2f-62e6bc45a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F3F315-16DD-4E90-897F-3B15885F3315}">
  <ds:schemaRefs>
    <ds:schemaRef ds:uri="http://schemas.microsoft.com/sharepoint/v3/contenttype/forms"/>
  </ds:schemaRefs>
</ds:datastoreItem>
</file>

<file path=customXml/itemProps3.xml><?xml version="1.0" encoding="utf-8"?>
<ds:datastoreItem xmlns:ds="http://schemas.openxmlformats.org/officeDocument/2006/customXml" ds:itemID="{4E8489F3-1E4F-4EE6-86C6-F41E3CC30E9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Important Information</vt:lpstr>
      <vt:lpstr>Monthly Data</vt:lpstr>
      <vt:lpstr>Feb 2021</vt:lpstr>
      <vt:lpstr>Q1 2021</vt:lpstr>
      <vt:lpstr>YTD 2021</vt:lpstr>
      <vt:lpstr>Trailing 6-Month</vt:lpstr>
      <vt:lpstr>Since 20160430</vt:lpstr>
      <vt:lpstr>Chart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BASE-OS</dc:creator>
  <cp:lastModifiedBy>Matt Wagner</cp:lastModifiedBy>
  <cp:lastPrinted>2019-03-20T19:55:04Z</cp:lastPrinted>
  <dcterms:created xsi:type="dcterms:W3CDTF">2016-06-29T02:12:15Z</dcterms:created>
  <dcterms:modified xsi:type="dcterms:W3CDTF">2021-03-01T23:13:11Z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0x01010096EF72C2EDFE8149A3645BC856DCE0C8</vt:lpwstr>
  </property>
  <property fmtid="{D5CDD505-2E9C-101B-9397-08002B2CF9AE}" pid="3" name="Order">
    <vt:r8>5800</vt:r8>
  </property>
</Properties>
</file>